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635" windowHeight="7695" activeTab="8"/>
  </bookViews>
  <sheets>
    <sheet name="目录" sheetId="28" r:id="rId1"/>
    <sheet name="管材" sheetId="7" r:id="rId2"/>
    <sheet name="水泥+墙体材料" sheetId="21" r:id="rId3"/>
    <sheet name="家具" sheetId="26" r:id="rId4"/>
    <sheet name="人造板" sheetId="16" r:id="rId5"/>
    <sheet name="玻璃、陶瓷砖" sheetId="17" r:id="rId6"/>
    <sheet name="金属材料 " sheetId="23" r:id="rId7"/>
    <sheet name="化学建材" sheetId="29" r:id="rId8"/>
    <sheet name="防水材料" sheetId="30" r:id="rId9"/>
  </sheets>
  <calcPr calcId="124519"/>
</workbook>
</file>

<file path=xl/calcChain.xml><?xml version="1.0" encoding="utf-8"?>
<calcChain xmlns="http://schemas.openxmlformats.org/spreadsheetml/2006/main">
  <c r="G1268" i="30"/>
  <c r="F1268"/>
  <c r="I1252"/>
  <c r="H1252"/>
  <c r="G1252"/>
  <c r="F1252"/>
  <c r="E1252"/>
  <c r="H1084"/>
  <c r="G1084"/>
  <c r="F1084"/>
  <c r="E1084"/>
  <c r="G1033"/>
  <c r="E1033"/>
  <c r="G1032"/>
  <c r="F1032"/>
  <c r="E1032"/>
  <c r="F992"/>
  <c r="E992"/>
  <c r="E963"/>
  <c r="E4087" i="29"/>
  <c r="E4081"/>
  <c r="E4075"/>
  <c r="E4067"/>
  <c r="E4064"/>
  <c r="E4056"/>
  <c r="E4041"/>
  <c r="E4029"/>
  <c r="E4022"/>
  <c r="E4019"/>
  <c r="E4009"/>
  <c r="E3992"/>
  <c r="E3976"/>
  <c r="E3962"/>
  <c r="E3953"/>
  <c r="E3950"/>
  <c r="E3940"/>
  <c r="E3937"/>
  <c r="E3925"/>
  <c r="E3909"/>
  <c r="E3904"/>
  <c r="E3896"/>
  <c r="E3894"/>
  <c r="E3890"/>
  <c r="E3883"/>
  <c r="E3882"/>
  <c r="E3881"/>
  <c r="E3878"/>
  <c r="E3871"/>
  <c r="E3870"/>
  <c r="E3869"/>
  <c r="E3868"/>
  <c r="E3865"/>
  <c r="E3858"/>
  <c r="E3857"/>
  <c r="E3856"/>
  <c r="E3855"/>
  <c r="E3854"/>
  <c r="E3853"/>
  <c r="E3850"/>
  <c r="E3843"/>
  <c r="E3842"/>
  <c r="E3841"/>
  <c r="E3840"/>
  <c r="E3839"/>
  <c r="E3838"/>
  <c r="E3835"/>
  <c r="E3828"/>
  <c r="E3827"/>
  <c r="E3826"/>
  <c r="E3825"/>
  <c r="E3822"/>
  <c r="E3815"/>
  <c r="E3814"/>
  <c r="E3813"/>
  <c r="E3812"/>
  <c r="E3811"/>
  <c r="E3810"/>
  <c r="E3809"/>
  <c r="E3808"/>
  <c r="E3805"/>
  <c r="E3798"/>
  <c r="E3797"/>
  <c r="E3796"/>
  <c r="E3795"/>
  <c r="E3794"/>
  <c r="E3793"/>
  <c r="E3792"/>
  <c r="E3791"/>
  <c r="E3788"/>
  <c r="E3781"/>
  <c r="E3780"/>
  <c r="E3779"/>
  <c r="E3778"/>
  <c r="E3777"/>
  <c r="E3776"/>
  <c r="E3775"/>
  <c r="E3774"/>
  <c r="E3771"/>
  <c r="E3764"/>
  <c r="E3759"/>
  <c r="E3751"/>
  <c r="E3750"/>
  <c r="E3749"/>
  <c r="E3748"/>
  <c r="E3747"/>
  <c r="E3746"/>
  <c r="E3745"/>
  <c r="E3733"/>
  <c r="E3732"/>
  <c r="E3731"/>
  <c r="E3730"/>
  <c r="E3729"/>
  <c r="E3728"/>
  <c r="E3727"/>
  <c r="E3715"/>
  <c r="E3714"/>
  <c r="E3713"/>
  <c r="E3712"/>
  <c r="E3711"/>
  <c r="E3710"/>
  <c r="E3709"/>
  <c r="E3697"/>
  <c r="E3696"/>
  <c r="E3695"/>
  <c r="E3694"/>
  <c r="E3693"/>
  <c r="E3682"/>
  <c r="E3681"/>
  <c r="E3680"/>
  <c r="E3679"/>
  <c r="E3678"/>
  <c r="E3667"/>
  <c r="E3666"/>
  <c r="E3665"/>
  <c r="E3664"/>
  <c r="E3663"/>
  <c r="E3652"/>
  <c r="E3651"/>
  <c r="E3650"/>
  <c r="E3649"/>
  <c r="E3648"/>
  <c r="E3647"/>
  <c r="E3635"/>
  <c r="E3634"/>
  <c r="E3633"/>
  <c r="E3632"/>
  <c r="E3631"/>
  <c r="E3630"/>
  <c r="E3618"/>
  <c r="E3617"/>
  <c r="E3616"/>
  <c r="E3615"/>
  <c r="E3614"/>
  <c r="E3613"/>
  <c r="E3601"/>
  <c r="E3600"/>
  <c r="E3599"/>
  <c r="E3598"/>
  <c r="E3587"/>
  <c r="E3586"/>
  <c r="E3585"/>
  <c r="E3584"/>
  <c r="E3573"/>
  <c r="E3572"/>
  <c r="E3571"/>
  <c r="E3570"/>
  <c r="E3569"/>
  <c r="E3558"/>
  <c r="E3548"/>
  <c r="E3547"/>
  <c r="E3546"/>
  <c r="E3545"/>
  <c r="E3544"/>
  <c r="E3541"/>
  <c r="E3533"/>
  <c r="E3532"/>
  <c r="E3531"/>
  <c r="E3530"/>
  <c r="E3529"/>
  <c r="E3526"/>
  <c r="E3518"/>
  <c r="E3517"/>
  <c r="E3516"/>
  <c r="E3515"/>
  <c r="E3514"/>
  <c r="E3513"/>
  <c r="E3512"/>
  <c r="E3511"/>
  <c r="E3510"/>
  <c r="E3509"/>
  <c r="E3508"/>
  <c r="E3505"/>
  <c r="E3504"/>
  <c r="E3496"/>
  <c r="E3495"/>
  <c r="E3494"/>
  <c r="E3493"/>
  <c r="E3492"/>
  <c r="E3491"/>
  <c r="E3490"/>
  <c r="E3489"/>
  <c r="E3488"/>
  <c r="E3487"/>
  <c r="E3484"/>
  <c r="E3483"/>
  <c r="E3475"/>
  <c r="E3474"/>
  <c r="E3473"/>
  <c r="E3472"/>
  <c r="E3471"/>
  <c r="E3470"/>
  <c r="E3469"/>
  <c r="E3468"/>
  <c r="E3466"/>
  <c r="E3465"/>
  <c r="E3464"/>
  <c r="E3463"/>
  <c r="E3462"/>
  <c r="E3461"/>
  <c r="E3460"/>
  <c r="E3450"/>
  <c r="E3449"/>
  <c r="E3448"/>
  <c r="E3447"/>
  <c r="E3446"/>
  <c r="E3445"/>
  <c r="E3444"/>
  <c r="E3443"/>
  <c r="E3441"/>
  <c r="E3440"/>
  <c r="E3439"/>
  <c r="E3438"/>
  <c r="E3437"/>
  <c r="E3436"/>
  <c r="E3435"/>
  <c r="E3425"/>
  <c r="E3424"/>
  <c r="E3423"/>
  <c r="E3422"/>
  <c r="E3421"/>
  <c r="E3420"/>
  <c r="E3419"/>
  <c r="E3417"/>
  <c r="E3416"/>
  <c r="E3415"/>
  <c r="E3414"/>
  <c r="E3413"/>
  <c r="E3412"/>
  <c r="E3411"/>
  <c r="E3402"/>
  <c r="E3400"/>
  <c r="E3399"/>
  <c r="E3390"/>
  <c r="E3389"/>
  <c r="E3385"/>
  <c r="E3383"/>
  <c r="E3382"/>
  <c r="E3374"/>
  <c r="E3373"/>
  <c r="E3368"/>
  <c r="E3350"/>
  <c r="E3332"/>
  <c r="E3312"/>
  <c r="E3292"/>
  <c r="E3273"/>
  <c r="E3271"/>
  <c r="E3270"/>
  <c r="E3269"/>
  <c r="E3268"/>
  <c r="E3267"/>
  <c r="E3266"/>
  <c r="E3265"/>
  <c r="E3264"/>
  <c r="E3263"/>
  <c r="E3261"/>
  <c r="E3253"/>
  <c r="E3251"/>
  <c r="E3249"/>
  <c r="E3248"/>
  <c r="E3247"/>
  <c r="E3246"/>
  <c r="E3245"/>
  <c r="E3244"/>
  <c r="E3243"/>
  <c r="E3241"/>
  <c r="E3233"/>
  <c r="E3231"/>
  <c r="E3230"/>
  <c r="E3229"/>
  <c r="E3228"/>
  <c r="E3227"/>
  <c r="E3226"/>
  <c r="E3218"/>
  <c r="E3217"/>
  <c r="E3216"/>
  <c r="E3215"/>
  <c r="E3214"/>
  <c r="E3213"/>
  <c r="E3211"/>
  <c r="E3210"/>
  <c r="E3208"/>
  <c r="E3207"/>
  <c r="E3206"/>
  <c r="E3202"/>
  <c r="E3190"/>
  <c r="E3181"/>
  <c r="E3174"/>
  <c r="E3171"/>
  <c r="E3170"/>
  <c r="E3169"/>
  <c r="E3162"/>
  <c r="E3156"/>
  <c r="E3151"/>
  <c r="E3146"/>
  <c r="E3145"/>
  <c r="E3144"/>
  <c r="E3138"/>
  <c r="E3137"/>
  <c r="E3136"/>
  <c r="E3135"/>
  <c r="E3134"/>
  <c r="E3130"/>
  <c r="E3129"/>
  <c r="E3128"/>
  <c r="E3127"/>
  <c r="E3126"/>
  <c r="E3125"/>
  <c r="E3120"/>
  <c r="E3119"/>
  <c r="E3111"/>
  <c r="E3110"/>
  <c r="E3109"/>
  <c r="E3108"/>
  <c r="E3107"/>
  <c r="E3106"/>
  <c r="E3105"/>
  <c r="E3104"/>
  <c r="E3095"/>
  <c r="E3094"/>
  <c r="E3093"/>
  <c r="E3092"/>
  <c r="E3091"/>
  <c r="E3090"/>
  <c r="E3089"/>
  <c r="E3080"/>
  <c r="E3079"/>
  <c r="E3078"/>
  <c r="E3077"/>
  <c r="E3076"/>
  <c r="E3075"/>
  <c r="E3066"/>
  <c r="E3065"/>
  <c r="E3064"/>
  <c r="E3063"/>
  <c r="E3060"/>
  <c r="E3053"/>
  <c r="E3052"/>
  <c r="E3051"/>
  <c r="E3050"/>
  <c r="E3049"/>
  <c r="E3048"/>
  <c r="E3047"/>
  <c r="E3046"/>
  <c r="E3045"/>
  <c r="E3044"/>
  <c r="E3041"/>
  <c r="E3034"/>
  <c r="E3033"/>
  <c r="E3032"/>
  <c r="E3031"/>
  <c r="E3030"/>
  <c r="E3029"/>
  <c r="E3028"/>
  <c r="E3027"/>
  <c r="E3026"/>
  <c r="E3025"/>
  <c r="E3024"/>
  <c r="E3021"/>
  <c r="E3019"/>
  <c r="E3013"/>
  <c r="E3012"/>
  <c r="E3011"/>
  <c r="E3010"/>
  <c r="E3009"/>
  <c r="E3008"/>
  <c r="E3005"/>
  <c r="E3003"/>
  <c r="E2997"/>
  <c r="E2996"/>
  <c r="E2995"/>
  <c r="E2994"/>
  <c r="E2993"/>
  <c r="E2992"/>
  <c r="E2991"/>
  <c r="E2983"/>
  <c r="E2982"/>
  <c r="E2981"/>
  <c r="E2980"/>
  <c r="E2979"/>
  <c r="E2978"/>
  <c r="E2977"/>
  <c r="E2976"/>
  <c r="E2968"/>
  <c r="E2967"/>
  <c r="E2965"/>
  <c r="E2964"/>
  <c r="E2963"/>
  <c r="E2962"/>
  <c r="E2961"/>
  <c r="E2960"/>
  <c r="E2959"/>
  <c r="E2958"/>
  <c r="E2956"/>
  <c r="E2954"/>
  <c r="E2948"/>
  <c r="E2947"/>
  <c r="E2945"/>
  <c r="E2944"/>
  <c r="E2943"/>
  <c r="E2942"/>
  <c r="E2941"/>
  <c r="E2940"/>
  <c r="E2939"/>
  <c r="E2938"/>
  <c r="E2936"/>
  <c r="E2934"/>
  <c r="E2928"/>
  <c r="E2927"/>
  <c r="E2925"/>
  <c r="E2924"/>
  <c r="E2923"/>
  <c r="E2922"/>
  <c r="E2921"/>
  <c r="E2919"/>
  <c r="E2913"/>
  <c r="E2912"/>
  <c r="E2911"/>
  <c r="E2909"/>
  <c r="E2908"/>
  <c r="E2907"/>
  <c r="E2906"/>
  <c r="E2905"/>
  <c r="E2903"/>
  <c r="E2897"/>
  <c r="E2896"/>
  <c r="E2895"/>
  <c r="E2893"/>
  <c r="E2892"/>
  <c r="E2891"/>
  <c r="E2890"/>
  <c r="E2889"/>
  <c r="E2887"/>
  <c r="E2881"/>
  <c r="E2870"/>
  <c r="E2858"/>
  <c r="E2849"/>
  <c r="E2836"/>
  <c r="E2831"/>
  <c r="E2823"/>
  <c r="E2810"/>
  <c r="E2802"/>
  <c r="E2794"/>
  <c r="E2786"/>
  <c r="E2775"/>
  <c r="E2767"/>
  <c r="E2756"/>
  <c r="E2749"/>
  <c r="E2741"/>
  <c r="E2740"/>
  <c r="E2739"/>
  <c r="E2738"/>
  <c r="E2734"/>
  <c r="E2733"/>
  <c r="E2732"/>
  <c r="E2731"/>
  <c r="E2730"/>
  <c r="E2726"/>
  <c r="E2725"/>
  <c r="E2723"/>
  <c r="E2722"/>
  <c r="E2718"/>
  <c r="E2710"/>
  <c r="E2698"/>
  <c r="E2693"/>
  <c r="E2692"/>
  <c r="E2687"/>
  <c r="E2685"/>
  <c r="E2684"/>
  <c r="E2683"/>
  <c r="E2678"/>
  <c r="E2677"/>
  <c r="E2676"/>
  <c r="E2675"/>
  <c r="E2674"/>
  <c r="E2673"/>
  <c r="E2672"/>
  <c r="E2671"/>
  <c r="E2670"/>
  <c r="E2669"/>
  <c r="E2668"/>
  <c r="E2666"/>
  <c r="E2659"/>
  <c r="E2658"/>
  <c r="E2657"/>
  <c r="E2656"/>
  <c r="E2655"/>
  <c r="E2654"/>
  <c r="E2653"/>
  <c r="E2652"/>
  <c r="E2651"/>
  <c r="E2650"/>
  <c r="E2649"/>
  <c r="E2647"/>
  <c r="E2640"/>
  <c r="E2639"/>
  <c r="E2638"/>
  <c r="E2637"/>
  <c r="E2636"/>
  <c r="E2635"/>
  <c r="E2634"/>
  <c r="E2633"/>
  <c r="E2632"/>
  <c r="E2630"/>
  <c r="E2623"/>
  <c r="E2622"/>
  <c r="E2621"/>
  <c r="E2620"/>
  <c r="E2619"/>
  <c r="E2617"/>
  <c r="E2611"/>
  <c r="E2610"/>
  <c r="E2609"/>
  <c r="E2608"/>
  <c r="E2607"/>
  <c r="E2606"/>
  <c r="E2605"/>
  <c r="E2604"/>
  <c r="E2603"/>
  <c r="E2601"/>
  <c r="E2594"/>
  <c r="E2593"/>
  <c r="E2592"/>
  <c r="E2591"/>
  <c r="E2590"/>
  <c r="E2589"/>
  <c r="E2588"/>
  <c r="E2587"/>
  <c r="E2586"/>
  <c r="E2584"/>
  <c r="E2577"/>
  <c r="F2576"/>
  <c r="E2576"/>
  <c r="E2572"/>
  <c r="E2566"/>
  <c r="E2565"/>
  <c r="E2563"/>
  <c r="E2562"/>
  <c r="E2556"/>
  <c r="E2553"/>
  <c r="E2552"/>
  <c r="E2551"/>
  <c r="E2550"/>
  <c r="E2549"/>
  <c r="E2542"/>
  <c r="E2539"/>
  <c r="E2538"/>
  <c r="E2537"/>
  <c r="E2536"/>
  <c r="E2535"/>
  <c r="E2528"/>
  <c r="E2525"/>
  <c r="E2524"/>
  <c r="E2523"/>
  <c r="E2516"/>
  <c r="E2515"/>
  <c r="E2514"/>
  <c r="E2512"/>
  <c r="E2511"/>
  <c r="E2508"/>
  <c r="E2502"/>
  <c r="E2494"/>
  <c r="E2489"/>
  <c r="E2488"/>
  <c r="E2479"/>
  <c r="E2468"/>
  <c r="E2467"/>
  <c r="E2458"/>
  <c r="E2457"/>
  <c r="E2456"/>
  <c r="E2455"/>
  <c r="E2454"/>
  <c r="E2453"/>
  <c r="E2446"/>
  <c r="E2436"/>
  <c r="E2434"/>
  <c r="E2433"/>
  <c r="E2429"/>
  <c r="E2408"/>
  <c r="E2390"/>
  <c r="E2369"/>
  <c r="E2364"/>
  <c r="E2354"/>
  <c r="E2338"/>
  <c r="E2324"/>
  <c r="E2309"/>
  <c r="E2297"/>
  <c r="E2285"/>
  <c r="E2275"/>
  <c r="E2274"/>
  <c r="E2273"/>
  <c r="E2272"/>
  <c r="E2271"/>
  <c r="E2267"/>
  <c r="E2251"/>
  <c r="E2233"/>
  <c r="E2214"/>
  <c r="E2196"/>
  <c r="E2179"/>
  <c r="E2178"/>
  <c r="E2177"/>
  <c r="E2176"/>
  <c r="E2175"/>
  <c r="E2174"/>
  <c r="E2173"/>
  <c r="E2172"/>
  <c r="E2171"/>
  <c r="E2170"/>
  <c r="E2169"/>
  <c r="E2167"/>
  <c r="E2157"/>
  <c r="E2156"/>
  <c r="E2155"/>
  <c r="E2154"/>
  <c r="E2153"/>
  <c r="E2151"/>
  <c r="E2141"/>
  <c r="E2140"/>
  <c r="E2139"/>
  <c r="E2138"/>
  <c r="E2137"/>
  <c r="E2135"/>
  <c r="E2127"/>
  <c r="E2126"/>
  <c r="E2125"/>
  <c r="E2124"/>
  <c r="E2123"/>
  <c r="E2122"/>
  <c r="E2120"/>
  <c r="E2112"/>
  <c r="E2111"/>
  <c r="E2110"/>
  <c r="E2109"/>
  <c r="E2108"/>
  <c r="E2106"/>
  <c r="E2096"/>
  <c r="E2095"/>
  <c r="E2094"/>
  <c r="E2093"/>
  <c r="E2092"/>
  <c r="E2091"/>
  <c r="E2090"/>
  <c r="E2089"/>
  <c r="E2088"/>
  <c r="E2087"/>
  <c r="E2086"/>
  <c r="E2085"/>
  <c r="E2075"/>
  <c r="E2074"/>
  <c r="E2073"/>
  <c r="E2072"/>
  <c r="E2071"/>
  <c r="E2070"/>
  <c r="E2069"/>
  <c r="E2068"/>
  <c r="E2067"/>
  <c r="E2066"/>
  <c r="E2065"/>
  <c r="E2064"/>
  <c r="E2054"/>
  <c r="E2052"/>
  <c r="E2051"/>
  <c r="E2050"/>
  <c r="E2049"/>
  <c r="E2048"/>
  <c r="E2047"/>
  <c r="E2046"/>
  <c r="E2045"/>
  <c r="E2036"/>
  <c r="E2034"/>
  <c r="E2033"/>
  <c r="E2032"/>
  <c r="E2031"/>
  <c r="E2030"/>
  <c r="E2029"/>
  <c r="E2028"/>
  <c r="E2027"/>
  <c r="E2026"/>
  <c r="E2025"/>
  <c r="E2024"/>
  <c r="E2015"/>
  <c r="E2013"/>
  <c r="E2012"/>
  <c r="E2011"/>
  <c r="E2010"/>
  <c r="E2005"/>
  <c r="E2000"/>
  <c r="E1999"/>
  <c r="E1997"/>
  <c r="E1996"/>
  <c r="E1994"/>
  <c r="E1993"/>
  <c r="E1992"/>
  <c r="E1991"/>
  <c r="E1982"/>
  <c r="E1981"/>
  <c r="E1980"/>
  <c r="E1979"/>
  <c r="E1978"/>
  <c r="E1977"/>
  <c r="E1976"/>
  <c r="E1975"/>
  <c r="E1974"/>
  <c r="E1973"/>
  <c r="E1972"/>
  <c r="E1971"/>
  <c r="E1970"/>
  <c r="E1969"/>
  <c r="E1968"/>
  <c r="E1967"/>
  <c r="E1966"/>
  <c r="E1959"/>
  <c r="E1940"/>
  <c r="E1939"/>
  <c r="E1938"/>
  <c r="E1937"/>
  <c r="E1936"/>
  <c r="E1935"/>
  <c r="E1931"/>
  <c r="E1928"/>
  <c r="E1927"/>
  <c r="E1926"/>
  <c r="E1918"/>
  <c r="E1917"/>
  <c r="E1916"/>
  <c r="E1912"/>
  <c r="E1911"/>
  <c r="E1910"/>
  <c r="E1902"/>
  <c r="E1901"/>
  <c r="E1900"/>
  <c r="E1899"/>
  <c r="E1898"/>
  <c r="E1897"/>
  <c r="E1896"/>
  <c r="E1895"/>
  <c r="E1885"/>
  <c r="E1882"/>
  <c r="E1875"/>
  <c r="E1874"/>
  <c r="E1873"/>
  <c r="E1872"/>
  <c r="E1871"/>
  <c r="E1870"/>
  <c r="E1869"/>
  <c r="E1868"/>
  <c r="E1867"/>
  <c r="E1866"/>
  <c r="E1865"/>
  <c r="E1864"/>
  <c r="E1863"/>
  <c r="E1862"/>
  <c r="E1852"/>
  <c r="E1851"/>
  <c r="E1850"/>
  <c r="E1849"/>
  <c r="E1848"/>
  <c r="E1847"/>
  <c r="E1846"/>
  <c r="E1840"/>
  <c r="E1834"/>
  <c r="E1833"/>
  <c r="E1832"/>
  <c r="E1831"/>
  <c r="E1830"/>
  <c r="E1829"/>
  <c r="E1828"/>
  <c r="E1827"/>
  <c r="E1821"/>
  <c r="E1815"/>
  <c r="E1806"/>
  <c r="E1800"/>
  <c r="E1786"/>
  <c r="E1774"/>
  <c r="E1773"/>
  <c r="E1772"/>
  <c r="E1771"/>
  <c r="E1770"/>
  <c r="E1769"/>
  <c r="E1768"/>
  <c r="E1764"/>
  <c r="E1757"/>
  <c r="E1756"/>
  <c r="E1755"/>
  <c r="E1754"/>
  <c r="E1753"/>
  <c r="E1752"/>
  <c r="E1751"/>
  <c r="E1747"/>
  <c r="E1740"/>
  <c r="E1734"/>
  <c r="E1721"/>
  <c r="E1710"/>
  <c r="E1699"/>
  <c r="E1687"/>
  <c r="E1675"/>
  <c r="E1661"/>
  <c r="E1647"/>
  <c r="E1641"/>
  <c r="E1630"/>
  <c r="E1619"/>
  <c r="E1610"/>
  <c r="E1607"/>
  <c r="E1601"/>
  <c r="E1600"/>
  <c r="E1597"/>
  <c r="E1591"/>
  <c r="E1590"/>
  <c r="E1589"/>
  <c r="E1588"/>
  <c r="E1587"/>
  <c r="E1586"/>
  <c r="E1585"/>
  <c r="E1584"/>
  <c r="E1583"/>
  <c r="E1582"/>
  <c r="E1581"/>
  <c r="E1580"/>
  <c r="E1579"/>
  <c r="E1578"/>
  <c r="E1577"/>
  <c r="E1576"/>
  <c r="E1574"/>
  <c r="E1569"/>
  <c r="E1568"/>
  <c r="E1567"/>
  <c r="E1566"/>
  <c r="E1565"/>
  <c r="E1564"/>
  <c r="E1563"/>
  <c r="E1562"/>
  <c r="E1561"/>
  <c r="E1560"/>
  <c r="E1559"/>
  <c r="E1558"/>
  <c r="E1557"/>
  <c r="E1556"/>
  <c r="E1554"/>
  <c r="E1547"/>
  <c r="E1546"/>
  <c r="E1545"/>
  <c r="E1544"/>
  <c r="E1543"/>
  <c r="E1542"/>
  <c r="E1541"/>
  <c r="E1540"/>
  <c r="E1539"/>
  <c r="E1538"/>
  <c r="E1537"/>
  <c r="E1536"/>
  <c r="E1535"/>
  <c r="E1534"/>
  <c r="E1533"/>
  <c r="E1532"/>
  <c r="E1530"/>
  <c r="E1523"/>
  <c r="E1522"/>
  <c r="E1521"/>
  <c r="E1520"/>
  <c r="E1519"/>
  <c r="E1518"/>
  <c r="E1517"/>
  <c r="E1510"/>
  <c r="E1497"/>
  <c r="E1495"/>
  <c r="E1494"/>
  <c r="E1488"/>
  <c r="E1487"/>
  <c r="E1486"/>
  <c r="E1485"/>
  <c r="E1484"/>
  <c r="E1483"/>
  <c r="E1482"/>
  <c r="E1474"/>
  <c r="E1473"/>
  <c r="E1472"/>
  <c r="E1471"/>
  <c r="E1470"/>
  <c r="E1469"/>
  <c r="E1468"/>
  <c r="E1459"/>
  <c r="E1458"/>
  <c r="E1451"/>
  <c r="E1450"/>
  <c r="E1449"/>
  <c r="E1448"/>
  <c r="E1447"/>
  <c r="E1446"/>
  <c r="E1443"/>
  <c r="E1437"/>
  <c r="E1435"/>
  <c r="E1430"/>
  <c r="E1429"/>
  <c r="E1428"/>
  <c r="E1427"/>
  <c r="E1418"/>
  <c r="E1416"/>
  <c r="E1411"/>
  <c r="E1410"/>
  <c r="E1401"/>
  <c r="E1398"/>
  <c r="E1397"/>
  <c r="E1396"/>
  <c r="E1395"/>
  <c r="E1394"/>
  <c r="E1386"/>
  <c r="E1384"/>
  <c r="E1382"/>
  <c r="E1381"/>
  <c r="E1380"/>
  <c r="E1379"/>
  <c r="E1378"/>
  <c r="E1370"/>
  <c r="E1368"/>
  <c r="E1366"/>
  <c r="E1365"/>
  <c r="E1364"/>
  <c r="E1363"/>
  <c r="E1362"/>
  <c r="E1354"/>
  <c r="E1353"/>
  <c r="E1351"/>
  <c r="E1350"/>
  <c r="E1349"/>
  <c r="E1348"/>
  <c r="E1347"/>
  <c r="E1346"/>
  <c r="E1345"/>
  <c r="E1344"/>
  <c r="E1334"/>
  <c r="E1333"/>
  <c r="E1331"/>
  <c r="E1330"/>
  <c r="E1329"/>
  <c r="E1328"/>
  <c r="E1327"/>
  <c r="E1326"/>
  <c r="E1325"/>
  <c r="E1324"/>
  <c r="E1314"/>
  <c r="E1313"/>
  <c r="E1312"/>
  <c r="E1311"/>
  <c r="E1310"/>
  <c r="E1309"/>
  <c r="E1308"/>
  <c r="E1298"/>
  <c r="E1297"/>
  <c r="E1296"/>
  <c r="E1295"/>
  <c r="E1294"/>
  <c r="E1293"/>
  <c r="E1292"/>
  <c r="E1291"/>
  <c r="E1290"/>
  <c r="E1289"/>
  <c r="E1279"/>
  <c r="E1278"/>
  <c r="E1277"/>
  <c r="E1276"/>
  <c r="E1275"/>
  <c r="E1274"/>
  <c r="E1273"/>
  <c r="E1272"/>
  <c r="E1264"/>
  <c r="E1263"/>
  <c r="E1262"/>
  <c r="E1261"/>
  <c r="E1260"/>
  <c r="E1259"/>
  <c r="E1258"/>
  <c r="E1257"/>
  <c r="E1256"/>
  <c r="E1246"/>
  <c r="E1245"/>
  <c r="E1244"/>
  <c r="E1243"/>
  <c r="E1242"/>
  <c r="E1241"/>
  <c r="E1240"/>
  <c r="E1232"/>
  <c r="E1231"/>
  <c r="E1230"/>
  <c r="E1229"/>
  <c r="E1228"/>
  <c r="E1227"/>
  <c r="E1226"/>
  <c r="E1225"/>
  <c r="E1224"/>
  <c r="E1223"/>
  <c r="E1213"/>
  <c r="E1212"/>
  <c r="E1211"/>
  <c r="E1208"/>
  <c r="E1202"/>
  <c r="E1201"/>
  <c r="E1200"/>
  <c r="E1198"/>
  <c r="E1193"/>
  <c r="E1192"/>
  <c r="E1190"/>
  <c r="E1185"/>
  <c r="E1184"/>
  <c r="E1183"/>
  <c r="E1182"/>
  <c r="E1181"/>
  <c r="E1180"/>
  <c r="E1178"/>
  <c r="E1172"/>
  <c r="E1171"/>
  <c r="E1170"/>
  <c r="E1169"/>
  <c r="E1168"/>
  <c r="E1167"/>
  <c r="E1166"/>
  <c r="E1165"/>
  <c r="E1156"/>
  <c r="E1155"/>
  <c r="E1154"/>
  <c r="E1153"/>
  <c r="E1152"/>
  <c r="E1151"/>
  <c r="E1147"/>
  <c r="E1146"/>
  <c r="E1142"/>
  <c r="E1134"/>
  <c r="E1125"/>
  <c r="E1115"/>
  <c r="E1106"/>
  <c r="E1105"/>
  <c r="E1104"/>
  <c r="E1103"/>
  <c r="E1102"/>
  <c r="E1101"/>
  <c r="E1100"/>
  <c r="E1099"/>
  <c r="E1098"/>
  <c r="E1097"/>
  <c r="E1096"/>
  <c r="E1090"/>
  <c r="E1089"/>
  <c r="E1088"/>
  <c r="E1087"/>
  <c r="E1086"/>
  <c r="E1085"/>
  <c r="E1084"/>
  <c r="E1083"/>
  <c r="E1082"/>
  <c r="E1081"/>
  <c r="E1080"/>
  <c r="E1073"/>
  <c r="E1072"/>
  <c r="E1071"/>
  <c r="E1070"/>
  <c r="E1069"/>
  <c r="E1068"/>
  <c r="E1067"/>
  <c r="E1066"/>
  <c r="E1065"/>
  <c r="E1064"/>
  <c r="E1063"/>
  <c r="E1062"/>
  <c r="E1055"/>
  <c r="E1054"/>
  <c r="E1053"/>
  <c r="E1052"/>
  <c r="E1051"/>
  <c r="E1050"/>
  <c r="E1049"/>
  <c r="E1048"/>
  <c r="E1046"/>
  <c r="E1037"/>
  <c r="E1036"/>
  <c r="E1035"/>
  <c r="E1034"/>
  <c r="E1033"/>
  <c r="E1032"/>
  <c r="E1030"/>
  <c r="E1021"/>
  <c r="E1019"/>
  <c r="E1018"/>
  <c r="E1017"/>
  <c r="E1013"/>
  <c r="E1007"/>
  <c r="E1006"/>
  <c r="E997"/>
  <c r="E993"/>
  <c r="E990"/>
  <c r="E989"/>
  <c r="E986"/>
  <c r="E985"/>
  <c r="E984"/>
  <c r="E983"/>
  <c r="E975"/>
  <c r="E974"/>
  <c r="E973"/>
  <c r="E972"/>
  <c r="E971"/>
  <c r="E962"/>
  <c r="E961"/>
  <c r="E960"/>
  <c r="E959"/>
  <c r="E958"/>
  <c r="E949"/>
  <c r="E948"/>
  <c r="E947"/>
  <c r="E938"/>
  <c r="E937"/>
  <c r="E936"/>
  <c r="E935"/>
  <c r="E926"/>
  <c r="E925"/>
  <c r="E924"/>
  <c r="E923"/>
  <c r="E922"/>
  <c r="E921"/>
  <c r="E920"/>
  <c r="E919"/>
  <c r="E918"/>
  <c r="E917"/>
  <c r="E915"/>
  <c r="E914"/>
  <c r="E905"/>
  <c r="E904"/>
  <c r="E903"/>
  <c r="E902"/>
  <c r="E901"/>
  <c r="E900"/>
  <c r="E899"/>
  <c r="E898"/>
  <c r="E897"/>
  <c r="E896"/>
  <c r="E895"/>
  <c r="E893"/>
  <c r="E884"/>
  <c r="E883"/>
  <c r="E882"/>
  <c r="E881"/>
  <c r="E880"/>
  <c r="E879"/>
  <c r="E878"/>
  <c r="E877"/>
  <c r="E876"/>
  <c r="E874"/>
  <c r="E866"/>
  <c r="E865"/>
  <c r="E863"/>
  <c r="E854"/>
  <c r="E853"/>
  <c r="E851"/>
  <c r="E842"/>
  <c r="E841"/>
  <c r="E839"/>
  <c r="E831"/>
  <c r="E830"/>
  <c r="E829"/>
  <c r="E828"/>
  <c r="E827"/>
  <c r="E826"/>
  <c r="E825"/>
  <c r="E818"/>
  <c r="E817"/>
  <c r="E816"/>
  <c r="E815"/>
  <c r="E814"/>
  <c r="E813"/>
  <c r="E812"/>
  <c r="E805"/>
  <c r="E804"/>
  <c r="E803"/>
  <c r="E802"/>
  <c r="E801"/>
  <c r="E800"/>
  <c r="E799"/>
  <c r="E798"/>
  <c r="E797"/>
  <c r="E796"/>
  <c r="E795"/>
  <c r="E794"/>
  <c r="E793"/>
  <c r="E791"/>
  <c r="E782"/>
  <c r="E781"/>
  <c r="E780"/>
  <c r="E779"/>
  <c r="E778"/>
  <c r="E777"/>
  <c r="E776"/>
  <c r="E775"/>
  <c r="E774"/>
  <c r="E772"/>
  <c r="E763"/>
  <c r="E762"/>
  <c r="E761"/>
  <c r="E760"/>
  <c r="E759"/>
  <c r="E758"/>
  <c r="E757"/>
  <c r="E756"/>
  <c r="E755"/>
  <c r="E754"/>
  <c r="E752"/>
  <c r="E743"/>
  <c r="E737"/>
  <c r="E736"/>
  <c r="E735"/>
  <c r="E734"/>
  <c r="E733"/>
  <c r="E732"/>
  <c r="E731"/>
  <c r="E730"/>
  <c r="E721"/>
  <c r="E720"/>
  <c r="E719"/>
  <c r="E718"/>
  <c r="E710"/>
  <c r="E709"/>
  <c r="E708"/>
  <c r="E707"/>
  <c r="E706"/>
  <c r="E705"/>
  <c r="E704"/>
  <c r="E703"/>
  <c r="E702"/>
  <c r="E701"/>
  <c r="E700"/>
  <c r="E699"/>
  <c r="E690"/>
  <c r="E689"/>
  <c r="E688"/>
  <c r="E687"/>
  <c r="E686"/>
  <c r="E685"/>
  <c r="E684"/>
  <c r="E683"/>
  <c r="E682"/>
  <c r="E681"/>
  <c r="E680"/>
  <c r="E670"/>
  <c r="E669"/>
  <c r="E668"/>
  <c r="E666"/>
  <c r="E658"/>
  <c r="E657"/>
  <c r="E656"/>
  <c r="E655"/>
  <c r="E654"/>
  <c r="E653"/>
  <c r="E652"/>
  <c r="E643"/>
  <c r="E642"/>
  <c r="E641"/>
  <c r="E640"/>
  <c r="E639"/>
  <c r="E638"/>
  <c r="E637"/>
  <c r="E636"/>
  <c r="E635"/>
  <c r="E633"/>
  <c r="E625"/>
  <c r="E623"/>
  <c r="E622"/>
  <c r="E621"/>
  <c r="E620"/>
  <c r="E619"/>
  <c r="E618"/>
  <c r="E617"/>
  <c r="E616"/>
  <c r="E615"/>
  <c r="E614"/>
  <c r="E612"/>
  <c r="E603"/>
  <c r="E601"/>
  <c r="E600"/>
  <c r="E599"/>
  <c r="E598"/>
  <c r="E597"/>
  <c r="E596"/>
  <c r="E595"/>
  <c r="E594"/>
  <c r="E593"/>
  <c r="E592"/>
  <c r="E590"/>
  <c r="E581"/>
  <c r="E579"/>
  <c r="E578"/>
  <c r="E577"/>
  <c r="E576"/>
  <c r="E575"/>
  <c r="E574"/>
  <c r="E573"/>
  <c r="E571"/>
  <c r="E562"/>
  <c r="E560"/>
  <c r="E559"/>
  <c r="E558"/>
  <c r="E557"/>
  <c r="E556"/>
  <c r="E555"/>
  <c r="E554"/>
  <c r="E552"/>
  <c r="E543"/>
  <c r="E541"/>
  <c r="E540"/>
  <c r="E539"/>
  <c r="E538"/>
  <c r="E537"/>
  <c r="E536"/>
  <c r="E535"/>
  <c r="E533"/>
  <c r="E525"/>
  <c r="E523"/>
  <c r="E522"/>
  <c r="E521"/>
  <c r="E520"/>
  <c r="E519"/>
  <c r="E518"/>
  <c r="E517"/>
  <c r="E515"/>
  <c r="E507"/>
  <c r="E506"/>
  <c r="E505"/>
  <c r="E504"/>
  <c r="E503"/>
  <c r="E502"/>
  <c r="E498"/>
  <c r="E497"/>
  <c r="E496"/>
  <c r="E495"/>
  <c r="E494"/>
  <c r="E490"/>
  <c r="E488"/>
  <c r="E487"/>
  <c r="E486"/>
  <c r="E485"/>
  <c r="E484"/>
  <c r="E476"/>
  <c r="E474"/>
  <c r="E473"/>
  <c r="E472"/>
  <c r="E471"/>
  <c r="E470"/>
  <c r="E468"/>
  <c r="E461"/>
  <c r="E459"/>
  <c r="E458"/>
  <c r="E457"/>
  <c r="E456"/>
  <c r="E448"/>
  <c r="E446"/>
  <c r="E445"/>
  <c r="E444"/>
  <c r="E443"/>
  <c r="E441"/>
  <c r="E434"/>
  <c r="E433"/>
  <c r="E432"/>
  <c r="E431"/>
  <c r="E429"/>
  <c r="E421"/>
  <c r="E420"/>
  <c r="E419"/>
  <c r="E418"/>
  <c r="E417"/>
  <c r="E416"/>
  <c r="E415"/>
  <c r="E414"/>
  <c r="E413"/>
  <c r="E412"/>
  <c r="E411"/>
  <c r="E408"/>
  <c r="E400"/>
  <c r="E399"/>
  <c r="E398"/>
  <c r="E397"/>
  <c r="E396"/>
  <c r="E395"/>
  <c r="E394"/>
  <c r="E393"/>
  <c r="E392"/>
  <c r="E391"/>
  <c r="E390"/>
  <c r="E389"/>
  <c r="E388"/>
  <c r="E385"/>
  <c r="E377"/>
  <c r="E376"/>
  <c r="E375"/>
  <c r="E374"/>
  <c r="E373"/>
  <c r="E372"/>
  <c r="E371"/>
  <c r="E370"/>
  <c r="E369"/>
  <c r="E368"/>
  <c r="E367"/>
  <c r="E366"/>
  <c r="E365"/>
  <c r="E364"/>
  <c r="E363"/>
  <c r="E360"/>
  <c r="E352"/>
  <c r="E351"/>
  <c r="E350"/>
  <c r="E349"/>
  <c r="E348"/>
  <c r="E347"/>
  <c r="E345"/>
  <c r="E344"/>
  <c r="E332"/>
  <c r="E331"/>
  <c r="E330"/>
  <c r="E329"/>
  <c r="E328"/>
  <c r="E327"/>
  <c r="E326"/>
  <c r="E324"/>
  <c r="E323"/>
  <c r="E310"/>
  <c r="E309"/>
  <c r="E308"/>
  <c r="E307"/>
  <c r="E306"/>
  <c r="E305"/>
  <c r="E304"/>
  <c r="E303"/>
  <c r="E299"/>
  <c r="E298"/>
  <c r="E296"/>
  <c r="E289"/>
  <c r="E288"/>
  <c r="E287"/>
  <c r="E286"/>
  <c r="E285"/>
  <c r="E284"/>
  <c r="E283"/>
  <c r="E282"/>
  <c r="E279"/>
  <c r="E278"/>
  <c r="E276"/>
  <c r="E269"/>
  <c r="E267"/>
  <c r="E260"/>
  <c r="E258"/>
  <c r="E252"/>
  <c r="E241"/>
  <c r="E226"/>
  <c r="E213"/>
  <c r="E212"/>
  <c r="E211"/>
  <c r="E210"/>
  <c r="E209"/>
  <c r="E208"/>
  <c r="E207"/>
  <c r="E206"/>
  <c r="E196"/>
  <c r="E195"/>
  <c r="E194"/>
  <c r="E193"/>
  <c r="E184"/>
  <c r="E183"/>
  <c r="E182"/>
  <c r="E181"/>
  <c r="E180"/>
  <c r="E171"/>
  <c r="E170"/>
  <c r="E169"/>
  <c r="E168"/>
  <c r="E167"/>
  <c r="E166"/>
  <c r="E164"/>
  <c r="E157"/>
  <c r="E156"/>
  <c r="E155"/>
  <c r="E154"/>
  <c r="E153"/>
  <c r="E144"/>
  <c r="E143"/>
  <c r="E142"/>
  <c r="E141"/>
  <c r="E140"/>
  <c r="E139"/>
  <c r="E138"/>
  <c r="E137"/>
  <c r="E136"/>
  <c r="E126"/>
  <c r="E125"/>
  <c r="E124"/>
  <c r="E123"/>
  <c r="E122"/>
  <c r="E121"/>
  <c r="E120"/>
  <c r="E119"/>
  <c r="E118"/>
  <c r="E109"/>
  <c r="E108"/>
  <c r="E107"/>
  <c r="E106"/>
  <c r="E105"/>
  <c r="E104"/>
  <c r="E103"/>
  <c r="E93"/>
  <c r="E92"/>
  <c r="E91"/>
  <c r="E90"/>
  <c r="E89"/>
  <c r="E88"/>
  <c r="E87"/>
  <c r="E86"/>
  <c r="E85"/>
  <c r="E75"/>
  <c r="E74"/>
  <c r="E73"/>
  <c r="E72"/>
  <c r="E71"/>
  <c r="E70"/>
  <c r="E69"/>
  <c r="E60"/>
  <c r="E59"/>
  <c r="E58"/>
  <c r="E57"/>
  <c r="E56"/>
  <c r="E55"/>
  <c r="E54"/>
  <c r="E53"/>
  <c r="E52"/>
  <c r="E43"/>
  <c r="E42"/>
  <c r="E41"/>
  <c r="E40"/>
  <c r="E39"/>
  <c r="E37"/>
  <c r="E23"/>
  <c r="E22"/>
  <c r="E21"/>
  <c r="E20"/>
  <c r="E19"/>
  <c r="E18"/>
  <c r="E17"/>
  <c r="E16"/>
  <c r="E14"/>
  <c r="D33" i="16"/>
</calcChain>
</file>

<file path=xl/sharedStrings.xml><?xml version="1.0" encoding="utf-8"?>
<sst xmlns="http://schemas.openxmlformats.org/spreadsheetml/2006/main" count="23569" uniqueCount="3399">
  <si>
    <t>产品类</t>
  </si>
  <si>
    <t>备注</t>
  </si>
  <si>
    <t>一</t>
  </si>
  <si>
    <t>管材</t>
  </si>
  <si>
    <t>给水用硬聚氯乙烯（PVC-U）管材  GB/T 10002.1-2023</t>
  </si>
  <si>
    <t>给水用硬聚氯乙烯管件  GB/T 10002.2-2023</t>
  </si>
  <si>
    <t>给水用聚乙烯（PE）管材  GB/T 13663.2-2018</t>
  </si>
  <si>
    <t>给水用聚乙烯（PE）管件  GB/T 13663.3-2018</t>
  </si>
  <si>
    <t xml:space="preserve">冷热水用聚丙烯管道系统  第２部分管材  GB/T 18742.2-2017 </t>
  </si>
  <si>
    <t>冷热水用聚丙烯管道系统  第3部分管件  GB/T 18742.3-2017</t>
  </si>
  <si>
    <t>给水用抗冲击改性聚氯乙烯（PVCM）管材及管件  CJ/T 272-2008</t>
  </si>
  <si>
    <t>建筑用绝缘电工套管及配件  JG/T 3050-1998</t>
  </si>
  <si>
    <t>钢丝网骨架塑料（聚乙烯）复合管材及管件  CJ/T 189-2007</t>
  </si>
  <si>
    <t>埋地用聚乙烯(PE)结构壁管道系统  第１部分：聚乙烯双壁波纹管材  GB/T 19472.1-2019</t>
  </si>
  <si>
    <t>埋地用聚乙烯(PE)结构壁管道系统  第２部分：聚乙烯缠绕结构壁管材  GB/T 19472.2-2017</t>
  </si>
  <si>
    <t>非开挖工程用聚乙烯管  CJ/T 358-2019</t>
  </si>
  <si>
    <t>建筑排水用硬聚氯乙烯（PVC-U）管材  GB/T 5836.1-2018</t>
  </si>
  <si>
    <t>建筑排水用硬聚氯乙烯（PVC-U）管件  GB/T 5836.2-2018</t>
  </si>
  <si>
    <t>玻璃纤维增强塑料电缆导管  DL/T 802.2-2017</t>
  </si>
  <si>
    <t>氯化聚氯乙烯及硬聚氯乙烯塑料电缆导管  DL/T 802.3-2023</t>
  </si>
  <si>
    <t>非开挖用改性聚丙烯塑料电缆导管  DL/T 802.7-2023</t>
  </si>
  <si>
    <t>橡胶密封圈GB/T 21873-2008</t>
  </si>
  <si>
    <t>给水用钢丝网增强聚乙烯复合管道  GB/T 32439-2015</t>
  </si>
  <si>
    <t>聚丙烯双壁波纹管材  GB/T 35451.1-2017</t>
  </si>
  <si>
    <t>钢塑复合压力管  CJ/T 183-2008</t>
  </si>
  <si>
    <t>埋地排水用钢带增强聚乙烯螺旋波纹管  CJ/T 225-2011</t>
  </si>
  <si>
    <t>建筑排水用硬聚氯乙烯结构壁管材  GB/T 33608-2017</t>
  </si>
  <si>
    <t>钢塑复合管  GB/T 28897-2021</t>
  </si>
  <si>
    <t xml:space="preserve">冷热水用耐热聚乙烯（PE-RT）管材  GB/T 28799.2-2020 </t>
  </si>
  <si>
    <t>二</t>
  </si>
  <si>
    <t>水泥+墙体材料</t>
  </si>
  <si>
    <t>硅酸盐水泥熟料 GB/T 21372-2024</t>
  </si>
  <si>
    <t>通用硅酸盐水泥 GB 175-2023</t>
  </si>
  <si>
    <t>预拌砂浆GB/T 25181-2019</t>
  </si>
  <si>
    <t>抹灰石膏  GB/T 28627-2023</t>
  </si>
  <si>
    <t>建筑石膏  GB/T 9776-2022</t>
  </si>
  <si>
    <t>嵌缝石膏  JC/T 2075-2011</t>
  </si>
  <si>
    <t>石膏基自流平砂浆  JC/T 1023-2021</t>
  </si>
  <si>
    <t>墙体饰面砂浆 JC/T 1024-2019</t>
  </si>
  <si>
    <t>石粘结膏  JC/T 1025-2007</t>
  </si>
  <si>
    <t>建设用砂 GB/T 14684-2022</t>
  </si>
  <si>
    <t>建设用碎石卵石 GB/T 14685-2022</t>
  </si>
  <si>
    <t>水泥包装袋 GB/T 9774-2020</t>
  </si>
  <si>
    <t>蒸压加气混凝土砌块 GB/T 11968-2020</t>
  </si>
  <si>
    <t>蒸压加气混凝土墙体专用砂浆 JC/T 890-2017</t>
  </si>
  <si>
    <t>用于水泥和混凝土中的粉煤灰 GB/T 1596-2017</t>
  </si>
  <si>
    <t>用于水泥和混凝土中的粒化高炉矿渣粉GB/T 18046-2017</t>
  </si>
  <si>
    <t>胶粉聚苯颗粒外墙外保温系统材料  JG/T 158-2013</t>
  </si>
  <si>
    <t>模塑聚苯板薄抹灰外墙外保温系统材料  GB/T 29906-2013</t>
  </si>
  <si>
    <t>柔性泡沫橡塑绝热制品  GBT 17794-2021</t>
  </si>
  <si>
    <t>预应力与自应力混凝土管用橡胶密封圈 JC/T 748-2010</t>
  </si>
  <si>
    <t>三</t>
  </si>
  <si>
    <t>家具类</t>
  </si>
  <si>
    <t>木家具   GB/T 3324 - 2024</t>
  </si>
  <si>
    <t>金属家具   GB/T 3325 - 2024</t>
  </si>
  <si>
    <t>办公家具 办公椅      QB/T 2280-2016</t>
  </si>
  <si>
    <t>软体家具弹簧软床垫    QB/T 1952.2-2023</t>
  </si>
  <si>
    <t>卫浴家具   GB/T 24977- 2024</t>
  </si>
  <si>
    <t>厨房家具  QB/T 2531-2010</t>
  </si>
  <si>
    <t>木质门    WB/T 1024-2006</t>
  </si>
  <si>
    <t>木制柜    QB/T 2530 - 2011</t>
  </si>
  <si>
    <t>软体家具 棕纤维弹性床垫    GB/T 26706-2011</t>
  </si>
  <si>
    <t>座椅升降气弹簧 技术条件    GB/T 29525-2013</t>
  </si>
  <si>
    <t>家具用脚轮    QB/T 4765-2014</t>
  </si>
  <si>
    <t xml:space="preserve">木材密度测定方法   GB/T 1933-2009 </t>
  </si>
  <si>
    <t xml:space="preserve">塑料家具中有害物质限量     GB 28481-2012 </t>
  </si>
  <si>
    <t>木制写字桌    QB/T 2384-2010</t>
  </si>
  <si>
    <t>家具用封边条技术要求   QB/T 4463-2013</t>
  </si>
  <si>
    <t>钢制书柜、资料柜通用技术条件   GB/T 13668-2015</t>
  </si>
  <si>
    <t>竹制家具通用技术条件    GB/T 32444-2015</t>
  </si>
  <si>
    <t>餐桌餐椅   GB/T 24821-2009</t>
  </si>
  <si>
    <t>家具五金　抽屉导轨    QB/T 2454-2013</t>
  </si>
  <si>
    <t>家具五金 杯状暗铰链    QB/T 2189-2013</t>
  </si>
  <si>
    <t xml:space="preserve">皮革和毛皮 有害物质限量    GB 20400-2006 </t>
  </si>
  <si>
    <t xml:space="preserve">木门窗     GB/T 29498-2013 </t>
  </si>
  <si>
    <t xml:space="preserve">体育场馆公共座椅   QB/T 2601-2013  </t>
  </si>
  <si>
    <t xml:space="preserve">室内用石材家具通用技术条件  GB/T 33282-2016 </t>
  </si>
  <si>
    <t>软体家具 沙发    QB/T 1952.1-2023</t>
  </si>
  <si>
    <t>室内木质门   LY/T 1923-2020</t>
  </si>
  <si>
    <t>木门    GB/T 35379-2017</t>
  </si>
  <si>
    <t>钢制文件柜      QB/T 1097-2010</t>
  </si>
  <si>
    <t>实验室家具通用技术条件     GB/T 24820-2024</t>
  </si>
  <si>
    <t>办公家具 电脑桌  QB/T 4156-2010</t>
  </si>
  <si>
    <t>绿色产品评价 家具  GB/T 35607-2024</t>
  </si>
  <si>
    <t>四</t>
  </si>
  <si>
    <t>人造板</t>
  </si>
  <si>
    <t>浸渍纸层压木质地板  GB/T 18102-2020</t>
  </si>
  <si>
    <t>实木地板 第1部分：技术要求  GB/T 15036.1-2018</t>
  </si>
  <si>
    <t>实木复合地板  GB/T 18103-2013</t>
  </si>
  <si>
    <t>浸渍纸层压实木复合地板  GB/T 24507-2020</t>
  </si>
  <si>
    <t>浸渍胶膜纸饰面纤维板和刨花板  GB/T 15102-2017</t>
  </si>
  <si>
    <t>细木工板  GB/T 5849-2016</t>
  </si>
  <si>
    <t>普通胶合板  GB/T 9846-2015</t>
  </si>
  <si>
    <t>混凝土模板用胶合板  GB/T 17656-2018</t>
  </si>
  <si>
    <t>浸渍胶膜纸饰面胶合板和细木工板  GB/T 34722-2017</t>
  </si>
  <si>
    <t>中密度纤维板  GB/T 11718-2021</t>
  </si>
  <si>
    <t>刨花板  GB/T 4897-2015</t>
  </si>
  <si>
    <t>定向刨花板 LY/T 1580-2010</t>
  </si>
  <si>
    <t>重组竹地板  GB/T 30364-2013</t>
  </si>
  <si>
    <t>木塑装饰板  GB/T 24137-2009</t>
  </si>
  <si>
    <t>室内装饰装修材料 人造板及其制品中甲醛释放限量 GB 18580-2017</t>
  </si>
  <si>
    <t>五</t>
  </si>
  <si>
    <t>玻璃、陶瓷砖类</t>
  </si>
  <si>
    <t>平板玻璃  GB 11614-2022</t>
  </si>
  <si>
    <t>建筑用安全玻璃 第2部分：钢化玻璃  GB 15763.2-2005</t>
  </si>
  <si>
    <t>建筑用安全玻璃 第3部分：夹层玻璃  GB 15763.3-2009</t>
  </si>
  <si>
    <t>陶瓷砖 GB/T 4100-2015</t>
  </si>
  <si>
    <t>天然大理石建筑板材  GB/T 19766-2016</t>
  </si>
  <si>
    <t>天然花岗石建筑板材 GB/T 18601-2009</t>
  </si>
  <si>
    <t>卫生间用天然石材台面板 GB/T 23454-2009</t>
  </si>
  <si>
    <t>建筑材料放射性核素限量 GB 6566-2010</t>
  </si>
  <si>
    <t>六</t>
  </si>
  <si>
    <t>防水材料</t>
  </si>
  <si>
    <t>湿铺防水卷材 GB/T 35467-2017</t>
  </si>
  <si>
    <t>弹性体改性沥青防水卷材 GB 18242-2008</t>
  </si>
  <si>
    <t>聚氯乙烯防水卷材  GB 12952-2011</t>
  </si>
  <si>
    <t>热塑性聚烯烃（TPO）防水卷材  GB 27789-2011</t>
  </si>
  <si>
    <t>聚合物水泥防水浆料 JC/T 984-2011</t>
  </si>
  <si>
    <t>无机防水堵漏材料 GB 23440-2009</t>
  </si>
  <si>
    <t xml:space="preserve">陶瓷墙地砖填缝剂 JC/T 1004-2017     </t>
  </si>
  <si>
    <t>建筑表面用有机硅防水剂 JC/T 902-2002</t>
  </si>
  <si>
    <t>聚合物水泥防水浆料 JC/T 2090-2011</t>
  </si>
  <si>
    <t>聚氨酯防水涂料 GB/T 19250-2013</t>
  </si>
  <si>
    <t>聚合物乳液建筑防水涂料 JC/T 864-2023</t>
  </si>
  <si>
    <t>水乳型沥青防水涂料 JC/T 408-2005</t>
  </si>
  <si>
    <t>非固化橡胶沥青防水涂料 JC/T 2428-2017</t>
  </si>
  <si>
    <t>环氧树脂防水涂料 JC/T 2217-2014</t>
  </si>
  <si>
    <t>高分子片材 GB/T 18173.2-2012</t>
  </si>
  <si>
    <t>用于陶瓷砖粘结层下的防水涂膜 JC/T 2345-2017</t>
  </si>
  <si>
    <t>丁基橡胶防水密封胶粘带 JC/T942-2004</t>
  </si>
  <si>
    <t>聚氨酯灌浆材料 JC/T 2041-2010</t>
  </si>
  <si>
    <t>土工合成材料短纤针刺非织造土工布 GB/T 17638-2017</t>
  </si>
  <si>
    <t>道桥用防水涂料 JC/T 975-2005</t>
  </si>
  <si>
    <t>水泥基渗透结晶型防水材料 GB 18445-2012</t>
  </si>
  <si>
    <t>聚合物水泥防水涂料 GB/T 23445-2009</t>
  </si>
  <si>
    <t>坡屋面用防水材料自粘聚合物沥青防水垫层 JC/T 1068-2008</t>
  </si>
  <si>
    <t>带自粘层的防水卷材 GB/T 23260-2009</t>
  </si>
  <si>
    <t>预铺防水卷材 GB/T 23457-2017</t>
  </si>
  <si>
    <t>自粘聚合物改性沥青防水卷材 GB 23441-2009</t>
  </si>
  <si>
    <t>高分子片材  GB/T 18173.1-2012</t>
  </si>
  <si>
    <t>高分子片材  GB/T 18173.1-2012（自粘层性能）</t>
  </si>
  <si>
    <t>喷涂橡胶沥青防水涂料 JC/T 2317-2015</t>
  </si>
  <si>
    <t>沥青基防水卷材用基层处理剂 JC/T 1069-2008</t>
  </si>
  <si>
    <t>改性沥青聚乙烯胎防水卷材GB18967-2009</t>
  </si>
  <si>
    <t>道桥用改性沥青防水卷材JC/T974-2005</t>
  </si>
  <si>
    <t>种植屋面用耐根穿刺防水卷材 GB/T35468-2017</t>
  </si>
  <si>
    <t>环氧树脂灌浆材料JC/T 1041-2007</t>
  </si>
  <si>
    <t>聚氨酯防水涂料 TB/T 2965-2018</t>
  </si>
  <si>
    <t>建筑与市政工程防水通用规范 GB 55030-2022（防水卷材）</t>
  </si>
  <si>
    <t>建筑与市政工程防水通用规范 GB 55030-2022（防水涂料）</t>
  </si>
  <si>
    <t>七</t>
  </si>
  <si>
    <t>金属材料</t>
  </si>
  <si>
    <t>铝合金建筑型材-隔热型材 GB/T 5237.6-2017</t>
  </si>
  <si>
    <t>阳极氧化型材 GB/T 5237.2-2017</t>
  </si>
  <si>
    <t>电泳涂漆型材 GB/T 5237.3-2017</t>
  </si>
  <si>
    <t>喷粉型材 GB/T 5237.4-2017</t>
  </si>
  <si>
    <t>喷漆型材 GB/T 5237.5-2017</t>
  </si>
  <si>
    <t>热轧带肋钢筋 GB 1499.2-2024</t>
  </si>
  <si>
    <t>热轧光圆钢筋  GB 1499.1-2024</t>
  </si>
  <si>
    <t>冷轧轧带肋钢筋  GB 13788-2024</t>
  </si>
  <si>
    <t>八</t>
  </si>
  <si>
    <t>化学建材</t>
  </si>
  <si>
    <t>HG/T 4847-2015 水性醇酸树脂涂料（面漆）</t>
  </si>
  <si>
    <t>HG/T 4847-2015 水性醇酸树脂涂料(底漆)</t>
  </si>
  <si>
    <t>GB/T 25264-2010溶剂型丙烯酸树脂涂料（Ⅰ型A类清漆）</t>
  </si>
  <si>
    <t>GB/T 25264-2010溶剂型丙烯酸树脂涂料（Ⅰ型B类清漆）</t>
  </si>
  <si>
    <t>GB/T 25264-2010溶剂型丙烯酸树脂涂料（Ⅰ型A类色漆）</t>
  </si>
  <si>
    <t>GB/T 25264-2010溶剂型丙烯酸树脂涂料（Ⅰ型B类色漆）</t>
  </si>
  <si>
    <t>GB/T 25264-2010溶剂型丙烯酸树脂涂料（Ⅱ型清漆）</t>
  </si>
  <si>
    <t>GB/T 25264-2010溶剂型丙烯酸树脂涂料（Ⅱ型色漆）</t>
  </si>
  <si>
    <t>HG/T 4340-2012 环氧云铁中间漆</t>
  </si>
  <si>
    <t>HG/T 4336-2012 玻璃鳞片防腐涂料</t>
  </si>
  <si>
    <t>GB/T 25263-2010氯化橡胶防腐涂料（底漆）</t>
  </si>
  <si>
    <t>GB/T 25263-2010氯化橡胶防腐涂料（中间层漆）</t>
  </si>
  <si>
    <t>GB/T 25263-2010氯化橡胶防腐涂料（面漆）</t>
  </si>
  <si>
    <t>GB/T 22374-2018 地坪涂装材料（S型有害物质限量）</t>
  </si>
  <si>
    <t>GB/T 22374-2018 地坪涂装材料（R型、W型有害物质限量）</t>
  </si>
  <si>
    <t>GB/T 22374-2018 地坪涂装材料（I型有害物质限量）</t>
  </si>
  <si>
    <t>GB/T 22374-2018 地坪涂装材料（S型、R型、W型底涂）</t>
  </si>
  <si>
    <t>GB/T 22374-2018 地坪涂装材料（S型、R型、W型中涂）</t>
  </si>
  <si>
    <t>GB/T 22374-2018 地坪涂装材料（S型、R型面涂及涂层体系）</t>
  </si>
  <si>
    <t>GB/T 22374-2018 地坪涂装材料（W型面涂及涂层体系）</t>
  </si>
  <si>
    <t>GB/T 22374-2018 地坪涂装材料（聚合物水泥复合地坪涂装材料面涂JJ型）</t>
  </si>
  <si>
    <t>GB/T 22374-2018 地坪涂装材料（聚合物水泥复合地坪涂装材料面涂FJ型）</t>
  </si>
  <si>
    <t>GB/T 23999-2009 室内装饰装修用水性木器涂料（A类）</t>
  </si>
  <si>
    <t>GB/T 23999-2009 室内装饰装修用水性木器涂料（B类）</t>
  </si>
  <si>
    <t>GB/T 23999-2009 室内装饰装修用水性木器涂料（C类）</t>
  </si>
  <si>
    <t>GB/T 23999-2009 室内装饰装修用水性木器涂料（D类）</t>
  </si>
  <si>
    <t>建筑内外墙用底漆 JG/T 210-2018（内墙成膜型）</t>
  </si>
  <si>
    <t>建筑内外墙用底漆 JG/T 210-2018（内墙渗透型）</t>
  </si>
  <si>
    <t>建筑内外墙用底漆 JG/T 210-2018（外墙成膜型）</t>
  </si>
  <si>
    <t>建筑内外墙用底漆 JG/T 210-2018（外墙渗透型）</t>
  </si>
  <si>
    <t>JG/T 235-2014建筑反射隔热涂料（低明度）</t>
  </si>
  <si>
    <t>JG/T 235-2014建筑反射隔热涂料（中、高明度）</t>
  </si>
  <si>
    <t>HG/T 4104-2019 水性氟树脂涂料Ⅰ型A类</t>
  </si>
  <si>
    <t>HG/T 4104-2019 水性氟树脂涂料Ⅰ型B类</t>
  </si>
  <si>
    <t>HG/T 4104-2019 水性氟树脂涂料Ⅱ型A类</t>
  </si>
  <si>
    <t>HG/T 4104-2019 水性氟树脂涂料Ⅱ型B类</t>
  </si>
  <si>
    <t>HG/T 4104-2019 水性氟树脂涂料Ⅲ型A类</t>
  </si>
  <si>
    <t>HG/T 4104-2019 水性氟树脂涂料Ⅲ型B类</t>
  </si>
  <si>
    <t>JG/T 172-2014  弹性建筑涂料（外墙面涂）</t>
  </si>
  <si>
    <t>JG/T 172-2014  弹性建筑涂料（外墙中涂）</t>
  </si>
  <si>
    <t>JG/T 172-2014  弹性建筑涂料（内墙）</t>
  </si>
  <si>
    <t>GB/T 23997-2009 室内装饰装修用溶剂型聚氨酯木器涂料（家具厂和装修用面漆）</t>
  </si>
  <si>
    <t>GB/T 23997-2009 室内装饰装修用溶剂型聚氨酯木器涂料（地板用面漆）</t>
  </si>
  <si>
    <t>GB/T 23997-2009 室内装饰装修用溶剂型聚氨酯木器涂料（通用底漆）</t>
  </si>
  <si>
    <t>HG/T 3655-2012 紫外光（UV）固化木器涂料（地板用面漆）</t>
  </si>
  <si>
    <t>HG/T 3655-2012 紫外光（UV）固化木器涂料（家具等木器用面漆）</t>
  </si>
  <si>
    <t>HG/T 3655-2012 紫外光（UV）固化木器涂料（通用底漆）</t>
  </si>
  <si>
    <t>GB/T 27811-2011 室内装饰装修用天然树脂木器涂料</t>
  </si>
  <si>
    <t>HG/T 3792-2014 交联型氟树脂涂料（I型）</t>
  </si>
  <si>
    <t>HG/T 3792-2014 交联型氟树脂涂料（Ⅱ型）</t>
  </si>
  <si>
    <t>HG/T 3792-2014 交联型氟树脂涂料（Ⅲ型）</t>
  </si>
  <si>
    <t>GB/T 23455-2009 外墙柔性腻子（I型）</t>
  </si>
  <si>
    <t>GB/T 23455-2009 外墙柔性腻子（Ⅱ型）</t>
  </si>
  <si>
    <t>GB/T 9779-2015 复层建筑涂料（内墙I型 单色型、多彩型）</t>
  </si>
  <si>
    <t>GB/T 9779-2015 复层建筑涂料（内墙II型厚浆型）</t>
  </si>
  <si>
    <t>GB/T 9779-2015 复层建筑涂料（内墙II型岩片型、砂粒型，内墙III型复合型）</t>
  </si>
  <si>
    <t>GB/T 9779-2015 复层建筑涂料（外墙I型单色型、多彩型）</t>
  </si>
  <si>
    <t>GB/T 9779-2015 复层建筑涂料（外墙II型厚浆型）</t>
  </si>
  <si>
    <t>GB/T 9779-2015 复层建筑涂料（外墙II型岩片型、砂粒型，外墙III型复合型）</t>
  </si>
  <si>
    <t>JC/T 2177-2013 硅藻泥装饰壁材</t>
  </si>
  <si>
    <t>HG/T 4567-2013 建筑用弹性中涂漆</t>
  </si>
  <si>
    <t>JC/T 1040-2007 建筑外表面用热反射隔热涂料（W）</t>
  </si>
  <si>
    <t>JC/T 1040-2007 建筑外表面用热反射隔热涂料（S）</t>
  </si>
  <si>
    <t>HG/T 4338-2012 高氯化聚乙烯防腐涂料（底漆）</t>
  </si>
  <si>
    <t>HG/T 4338-2012 高氯化聚乙烯防腐涂料（面漆）</t>
  </si>
  <si>
    <t>HG/T 2240-2012 潮（湿）气固化聚氨酯涂料（单组分）（地板用）</t>
  </si>
  <si>
    <t>HG/T 2240-2012 潮（湿）气固化聚氨酯涂料（单组分）（家具厂合装修用）</t>
  </si>
  <si>
    <t>HG/T 2240-2012 潮（湿）气固化聚氨酯涂料（单组分）（金属用）</t>
  </si>
  <si>
    <t>HJ/T 414-2007 环境标志产品技术要求  室内装饰装修用溶剂型木器涂料（硝基类）</t>
  </si>
  <si>
    <t>HJ/T 414-2007 环境标志产品技术要求  室内装饰装修用溶剂型木器涂料（聚氨酯类面漆）</t>
  </si>
  <si>
    <t>HJ/T 414-2007 环境标志产品技术要求  室内装饰装修用溶剂型木器涂料（聚氨酯类底漆）</t>
  </si>
  <si>
    <t>HJ/T 414-2007 环境标志产品技术要求  室内装饰装修用溶剂型木器涂料（醇酸类）</t>
  </si>
  <si>
    <t>GB/T 25261-2018 建筑用反射隔热涂料（隔热中涂漆功能性要求）</t>
  </si>
  <si>
    <t>GB/T 25261-2018 建筑用反射隔热涂料（平涂面漆、质感面漆功能性要求）</t>
  </si>
  <si>
    <t>GB/T 25261-2018 建筑用反射隔热涂料（中涂漆基本性能）</t>
  </si>
  <si>
    <t>HG/T 4566-2013 环氧树脂底漆（金属基材通用底漆）</t>
  </si>
  <si>
    <t>HG/T 4566-2013 环氧树脂底漆（金属基材封闭底漆）</t>
  </si>
  <si>
    <t>HG/T 4566-2013 环氧树脂底漆（混凝土基材清漆）</t>
  </si>
  <si>
    <t>HG/T 4566-2013 环氧树脂底漆（混凝土基材色漆）</t>
  </si>
  <si>
    <t>HG/T 4758-2014 水性丙烯酸树脂涂料（I 型）</t>
  </si>
  <si>
    <t>HG/T 4758-2014 水性丙烯酸树脂涂料（II 型 底漆）</t>
  </si>
  <si>
    <t>HG/T 4758-2014 水性丙烯酸树脂涂料（II 型 面漆）</t>
  </si>
  <si>
    <t>HG/T 4758-2014 水性丙烯酸树脂涂料（III 型 底漆）</t>
  </si>
  <si>
    <t>HG/T 4758-2014 水性丙烯酸树脂涂料（III 型 面漆）</t>
  </si>
  <si>
    <t>HG/T 4845-2015 冷涂锌涂料</t>
  </si>
  <si>
    <t>JG/T 224-2007 建筑用钢结构防腐涂料（I 型 面漆）</t>
  </si>
  <si>
    <t>JG/T 224-2007 建筑用钢结构防腐涂料（II 型 面漆）</t>
  </si>
  <si>
    <t>JG/T 224-2007 建筑用钢结构防腐涂料（普通底漆）</t>
  </si>
  <si>
    <t>JG/T 224-2007 建筑用钢结构防腐涂料（长效型底漆）</t>
  </si>
  <si>
    <t>JG/T 224-2007 建筑用钢结构防腐涂料（中间漆）</t>
  </si>
  <si>
    <t>GB/T 34676-2017 儿童房装饰用内墙涂料 （内墙底漆）</t>
  </si>
  <si>
    <t>GB/T 34676-2017 儿童房装饰用内墙涂料 （内墙面漆）</t>
  </si>
  <si>
    <t>HG/T 4756-2014 内墙耐污渍乳胶涂料</t>
  </si>
  <si>
    <t>HG/T 5176-2017 钢结构用水性防腐涂料（水性富锌底漆）</t>
  </si>
  <si>
    <t>HG/T 5176-2017 钢结构用水性防腐涂料（其他水性底漆）</t>
  </si>
  <si>
    <t>HG/T 5176-2017 钢结构用水性防腐涂料（中间漆）</t>
  </si>
  <si>
    <t>HG/T 5176-2017 钢结构用水性防腐涂料（面漆）</t>
  </si>
  <si>
    <t>HG/T 5176-2017 钢结构用水性防腐涂料（配套体系）</t>
  </si>
  <si>
    <t>JC/T 1015-2006 环氧树脂地面涂层材料（环氧树脂底层涂料）</t>
  </si>
  <si>
    <t>JC/T 1015-2006 环氧树脂地面涂层材料（自流平环氧树脂地面涂层材料）</t>
  </si>
  <si>
    <t>JC/T 1015-2006 环氧树脂地面涂层材料（薄涂型环氧树脂地面涂层材料）</t>
  </si>
  <si>
    <t>HJ 2547-2016 环境标志产品技术要求 家具</t>
  </si>
  <si>
    <t>GB/T 13492-1992各色汽车用面漆（Ⅰ型）</t>
  </si>
  <si>
    <t>GB/T 13492-1992各色汽车用面漆（Ⅱ型）</t>
  </si>
  <si>
    <t>GB/T 13492-1992各色汽车用面漆（Ⅲ型）</t>
  </si>
  <si>
    <t>GB/T 13493-1992汽车用底漆</t>
  </si>
  <si>
    <t>GB 24409-2009 汽车涂料中有害物质限量</t>
  </si>
  <si>
    <t>GB 24409-2020 车辆涂料中有害物质限量</t>
  </si>
  <si>
    <t>HG/T 4570-2013 汽车用水性涂料（底漆和中间漆）</t>
  </si>
  <si>
    <t>HG/T 4570-2013 汽车用水性涂料（本色面漆）</t>
  </si>
  <si>
    <t>HG/T 4570-2013 汽车用水性涂料（底色漆）</t>
  </si>
  <si>
    <t>HG/T 4570-2013 汽车用水性涂料（罩光清漆）</t>
  </si>
  <si>
    <t>建筑用墙面涂料中有害物质限量GB 18582-2020（水性墙面涂-内墙涂料、外墙涂料）</t>
  </si>
  <si>
    <t>建筑用墙面涂料中有害物质限量GB 18582-2020（水性墙面涂料-腻子）</t>
  </si>
  <si>
    <t>建筑用墙面涂料中有害物质限量GB 18582-2020（水性装饰板涂料）</t>
  </si>
  <si>
    <t>建筑用墙面涂料中有害物质限量GB 18582-2020（溶剂型装饰板涂料）</t>
  </si>
  <si>
    <t>JG/T 158-2013 胶粉聚苯颗粒外墙外保温系统材料（抗裂砂浆）</t>
  </si>
  <si>
    <t>GB 18581-2020木器涂料中有害物质限量（溶剂型涂料-聚氨酯类）</t>
  </si>
  <si>
    <t>GB 18581-2020木器涂料中有害物质限量（溶剂型涂料-硝基类）</t>
  </si>
  <si>
    <t>GB 18581-2020木器涂料中有害物质限量（溶剂型涂料-醇酸类）</t>
  </si>
  <si>
    <t>GB 18581-2020木器涂料中有害物质限量（溶剂型涂料-不饱和聚酯类）</t>
  </si>
  <si>
    <t>GB 18581-2020木器涂料中有害物质限量（水性涂料）</t>
  </si>
  <si>
    <t>GB 18581-2020木器涂料中有害物质限量（水性辐射固化涂料）</t>
  </si>
  <si>
    <t>GB 18581-2020木器涂料中有害物质限量（非水性辐射固化涂料）</t>
  </si>
  <si>
    <t>GB 18581-2020木器涂料中有害物质限量（粉末涂料）</t>
  </si>
  <si>
    <t>JG/T 26-2002 外墙无机建筑涂料（Ⅰ型）</t>
  </si>
  <si>
    <t>JG/T 26-2002 外墙无机建筑涂料（Ⅱ型）</t>
  </si>
  <si>
    <t>GB 30981-2020工业防护涂料中有害物质限量</t>
  </si>
  <si>
    <t>GB 30982-2014 建筑胶粘剂有害物质限量（溶剂型）</t>
  </si>
  <si>
    <t>GB 30982-2014 建筑胶粘剂有害物质限量（水基型）</t>
  </si>
  <si>
    <t>GB 30982-2014 建筑胶粘剂有害物质限量（本体型）</t>
  </si>
  <si>
    <t>GB 28481-2012 塑料家具中有害物质限量</t>
  </si>
  <si>
    <t>HG/T 5173-2017 带锈涂装用水性底漆（Ⅱ型）</t>
  </si>
  <si>
    <t>HG/T 5173-2017 带锈涂装用水性底漆（Ⅰ型）</t>
  </si>
  <si>
    <t>HG/T 4761-2014水性聚氨酯涂料（金属面漆）</t>
  </si>
  <si>
    <t>HG/T 4761-2014水性聚氨酯涂料（金属底漆）</t>
  </si>
  <si>
    <t>HG/T 4761-2014水性聚氨酯涂料（非金属用涂料）</t>
  </si>
  <si>
    <t>HG/T 4759-2014 水性环氧树脂防腐涂料（底漆）</t>
  </si>
  <si>
    <t>HG/T 4759-2014 水性环氧树脂防腐涂料（中间漆、面漆）</t>
  </si>
  <si>
    <t>HG/T 4759-2014 水性环氧树脂防腐涂料（复合涂层）</t>
  </si>
  <si>
    <t>JC/T 484-2006 丙烯酸酯建筑密封胶</t>
  </si>
  <si>
    <t>GA/T 298-2001道路标线涂料</t>
  </si>
  <si>
    <t>JT/T 280-2004路面标线涂料</t>
  </si>
  <si>
    <t>HG/T 2814-2009 溶剂型聚酯聚氨酯胶粘剂</t>
  </si>
  <si>
    <t>HG/T 5065-2016建筑涂料用罩光清漆（外用）</t>
  </si>
  <si>
    <t>HG/T 5065-2016建筑涂料用罩光清漆（内用）</t>
  </si>
  <si>
    <t>GB/T 25271-2010硝基涂料（底漆）</t>
  </si>
  <si>
    <t>GB/T 25271-2010硝基涂料（面漆-清漆）</t>
  </si>
  <si>
    <t>GB/T 25271-2010硝基涂料（面漆-色漆）</t>
  </si>
  <si>
    <t>GB/T 27806-2011环氧沥青防腐涂料（普通型）</t>
  </si>
  <si>
    <t>GB/T 27806-2011环氧沥青防腐涂料（厚浆型）</t>
  </si>
  <si>
    <t>GB/T 25251-2010醇酸树脂涂料(醇酸树脂清漆)</t>
  </si>
  <si>
    <t>GB/T 25251-2010醇酸树脂涂料(醇酸树脂色漆-底漆)</t>
  </si>
  <si>
    <t>GB/T 25251-2010醇酸树脂涂料(醇酸树脂色漆-防锈漆)</t>
  </si>
  <si>
    <t>GB/T 25251-2010醇酸树脂涂料(醇酸树脂色漆-调和漆)</t>
  </si>
  <si>
    <t>GB/T 25251-2010醇酸树脂涂料(醇酸树脂色漆-磁漆)</t>
  </si>
  <si>
    <t>GB 24266-2009 中空玻璃用硅酮结构密封胶</t>
  </si>
  <si>
    <t>GB/T 14683-2017 硅酮和改性硅酮建筑密封胶（SR硅酮建筑密封胶）</t>
  </si>
  <si>
    <t>GB/T 14683-2017 硅酮和改性硅酮建筑密封胶（MS改性硅酮建筑密封胶）</t>
  </si>
  <si>
    <t>GB/T 23261-2009 石材用建筑密封胶</t>
  </si>
  <si>
    <t>HJ 455-2009 环境标志产品技术要求 防水卷材</t>
  </si>
  <si>
    <t>HJ 456-2009 环境标志产品技术要求 刚性防水材料</t>
  </si>
  <si>
    <t>HJ 457-2009 环境标志产品技术要求 防水涂料（挥发固化型）</t>
  </si>
  <si>
    <t>HJ 457-2009 环境标志产品技术要求 防水涂料（反应固化型）</t>
  </si>
  <si>
    <t>GB/T 9755-2014合成树脂乳液外墙涂料(面漆合格品)</t>
  </si>
  <si>
    <t>GB/T 9755-2014合成树脂乳液外墙涂料(面漆一等品)</t>
  </si>
  <si>
    <t>GB/T 9755-2014合成树脂乳液外墙涂料(面漆优等品)</t>
  </si>
  <si>
    <t>GB/T 9755-2014合成树脂乳液外墙涂料(中涂漆)</t>
  </si>
  <si>
    <t>GB/T 9755-2014合成树脂乳液外墙涂料(底漆Ⅰ型)</t>
  </si>
  <si>
    <t>GB/T 9755-2014合成树脂乳液外墙涂料(底漆Ⅱ型)</t>
  </si>
  <si>
    <t>JC/T 548-2016 壁纸胶粘剂(壁纸胶性能)</t>
  </si>
  <si>
    <t>JC/T 548-2016 壁纸胶粘剂（基膜性能）</t>
  </si>
  <si>
    <t>JC 936-2004 单组份聚氨酯泡沫填缝剂</t>
  </si>
  <si>
    <t>《生活饮用水输配水设备及防护材料卫生安全评价规范》（2001）</t>
  </si>
  <si>
    <t>陶瓷墙地砖胶粘剂JC/T 547-2017水泥基类（C类）</t>
  </si>
  <si>
    <t>JC/T 483-2006 聚硫建筑密封膏</t>
  </si>
  <si>
    <t>JC/T 881-2017混凝土建筑接缝用密封胶</t>
  </si>
  <si>
    <t>GB 16776-2005建筑用硅铜结构密封胶</t>
  </si>
  <si>
    <t>JGJ 63-2006 混凝土用水标准</t>
  </si>
  <si>
    <t xml:space="preserve">GB 12441-2005 饰面型防火涂料 </t>
  </si>
  <si>
    <t>GB/T 20623-2006 建筑涂料用乳液</t>
  </si>
  <si>
    <t>GB 6950-2001轻质油品安全静止电导率</t>
  </si>
  <si>
    <t>JC/T 298-2010建筑室内用腻子（一般型Y）</t>
  </si>
  <si>
    <t>JC/T 298-2010建筑室内用腻子（柔韧型R）</t>
  </si>
  <si>
    <t>JG/T 298-2010建筑室内用腻子（耐水型N）</t>
  </si>
  <si>
    <t>HJ 2537-2014环境标志产品技术要求 水性涂料</t>
  </si>
  <si>
    <t>HJ 571-2010环境标志产品技术要求 人造板及其制品</t>
  </si>
  <si>
    <t>GB/T 1741-2020漆膜耐霉菌性测定法</t>
  </si>
  <si>
    <t>GB/T 17219-1998 生活饮用输配水设备及防护材料的安全性评价标准（饮用水防护材料）</t>
  </si>
  <si>
    <t>GB/T 17219-1998 生活饮用输配水设备及防护材料的安全性评价标准（饮用水输配水设备）</t>
  </si>
  <si>
    <t>HG/T 2454-2014 溶剂型聚氨酯涂料（双组份）Ⅰ型1类</t>
  </si>
  <si>
    <t>HG/T 2454-2014 溶剂型聚氨酯涂料（双组份）Ⅰ型2类</t>
  </si>
  <si>
    <t>HG/T 2454-2014 溶剂型聚氨酯涂料（双组份）Ⅱ型（通用底漆和中间漆）</t>
  </si>
  <si>
    <t>HG/T 2454-2014 溶剂型聚氨酯涂料（双组份）Ⅱ型（内用面漆）</t>
  </si>
  <si>
    <t>HG/T 2454-2014 溶剂型聚氨酯涂料（双组份）Ⅱ型（外用面漆1类）</t>
  </si>
  <si>
    <t>HG/T 2454-2014 溶剂型聚氨酯涂料（双组份）Ⅱ型（外用面漆2类）</t>
  </si>
  <si>
    <t>GB 14907-2002钢结构防火涂料</t>
  </si>
  <si>
    <t xml:space="preserve">JG/T 415-2013建筑防火涂料有害物质限量及检测方法 </t>
  </si>
  <si>
    <t>HG/T 3656-1999 钢结构桥梁漆（面漆）</t>
  </si>
  <si>
    <t>HG/T 3656-1999 钢结构桥梁漆（中间漆、底漆）</t>
  </si>
  <si>
    <t>室内装饰装修材料  聚氯乙烯卷材地板中有害物质限量  GB 18586-2001</t>
  </si>
  <si>
    <t>室内装饰装修材料地毯、地毯衬垫及地毯胶粘剂有害物质释放限量 GB 18587-2001（地毯）</t>
  </si>
  <si>
    <t>室内装饰装修材料地毯、地毯衬垫及地毯胶粘剂有害物质释放限量 GB 18587-2001（地毯衬垫）</t>
  </si>
  <si>
    <t>室内装饰装修材料地毯、地毯衬垫及地毯胶粘剂有害物质释放限量 GB 18587-2001（地毯胶粘剂）</t>
  </si>
  <si>
    <t>HJ 2541-2016 环境标志产品技术要求 胶粘剂（木材加工用胶粘剂）</t>
  </si>
  <si>
    <t>HJ 2541-2016 环境标志产品技术要求 胶粘剂（水基型包装胶粘剂）</t>
  </si>
  <si>
    <t>HJ 2541-2016 环境标志产品技术要求 胶粘剂（鞋和箱包用胶粘剂）</t>
  </si>
  <si>
    <t>HJ 2541-2016 环境标志产品技术要求 胶粘剂（水基型建筑胶粘剂）</t>
  </si>
  <si>
    <t>HJ 2541-2016 环境标志产品技术要求 胶粘剂（溶剂型建筑胶粘剂）</t>
  </si>
  <si>
    <t>HJ 2541-2016 环境标志产品技术要求 胶粘剂（地毯胶粘剂）</t>
  </si>
  <si>
    <t>HJ 2541-2016 环境标志产品技术要求 胶粘剂（书刊装订用）</t>
  </si>
  <si>
    <t>室内装饰装修材料  胶粘剂中有害物质限量 GB 18583-2008（溶剂型）</t>
  </si>
  <si>
    <t>室内装饰装修材料  胶粘剂中有害物质限量 GB 18583-2008（水基型）</t>
  </si>
  <si>
    <t>室内装饰装修材料  胶粘剂中有害物质限量 GB 18583-2008（本体型）</t>
  </si>
  <si>
    <t>GB 33372-2020 胶粘剂挥发性有机化合物限量</t>
  </si>
  <si>
    <t>建筑防水涂料中有害物质限量  JC 1066-2008（水性）</t>
  </si>
  <si>
    <t>建筑防水涂料中有害物质限量  JC 1066-2008（反应型）</t>
  </si>
  <si>
    <t>建筑防水涂料中有害物质限量  JC 1066-2008（溶剂型）</t>
  </si>
  <si>
    <t>JG/T 224-2007建筑用钢结构防腐涂料(普通底漆)</t>
  </si>
  <si>
    <t>JG/T 224-2007建筑用钢结构防腐涂料(长效型底漆)</t>
  </si>
  <si>
    <t>JG/T 224-2007建筑用钢结构防腐涂料(中间漆)</t>
  </si>
  <si>
    <t>JG/T 224-2007建筑用钢结构防腐涂料(Ⅰ型面漆)</t>
  </si>
  <si>
    <t>JG/T 224-2007建筑用钢结构防腐涂料(Ⅱ型面漆)</t>
  </si>
  <si>
    <t>合成树脂乳液内墙涂料  GB/T 9756-2018(面漆)</t>
  </si>
  <si>
    <t>合成树脂乳液内墙涂料  GB/T 9756-2018(底漆)</t>
  </si>
  <si>
    <t>GB/T 9757-2001溶剂型外墙涂料</t>
  </si>
  <si>
    <t>建筑外墙用腻子 JG/T 157-2009（普通型P、柔性R）</t>
  </si>
  <si>
    <t>建筑外墙用腻子 JG/T 157-2009（弹性T）</t>
  </si>
  <si>
    <t>HG/T 4344-2012 水性复合岩片仿花岗岩涂料（内用N型）</t>
  </si>
  <si>
    <t>HG/T 4344-2012 水性复合岩片仿花岗岩涂料（外用W型）</t>
  </si>
  <si>
    <t>JG/T 24-2018合成树脂乳液砂壁状建筑涂料（外墙型）</t>
  </si>
  <si>
    <t>JG/T 24-2018合成树脂乳液砂壁状建筑涂料（内墙型）</t>
  </si>
  <si>
    <t>JG/T 24-2018合成树脂乳液砂壁状建筑涂料（透明型面涂料）</t>
  </si>
  <si>
    <t>GB/T 23995-2009室内装饰装修用溶剂型醇酸木器涂料</t>
  </si>
  <si>
    <t>GB/T 23998-2009室内装饰装修用溶剂型硝基木器涂料（面漆）</t>
  </si>
  <si>
    <t>GB/T 23998-2009室内装饰装修用溶剂型硝基木器涂料（底漆）</t>
  </si>
  <si>
    <t xml:space="preserve">预应力与自应力混凝土管用橡胶密封圈 JC/T 748-2010 </t>
  </si>
  <si>
    <t>JT/T 712-2008 路面防滑涂料(通用理化性能)</t>
  </si>
  <si>
    <t>JT/T 712-2008 路面防滑涂料（热熔型特定理化性能）</t>
  </si>
  <si>
    <t>JT/T 712-2008 路面防滑涂料（冷涂型特定理化性能）</t>
  </si>
  <si>
    <t>JT/T 712-2008 路面防滑涂料（防滑骨料）</t>
  </si>
  <si>
    <t>GB/T 5208-2008闪点的测定快速平衡闭杯法</t>
  </si>
  <si>
    <t>GB 8624-2012 建筑材料及制品燃烧性能分级</t>
  </si>
  <si>
    <t>GB/T 35607-2017 绿色产品评价 家具</t>
  </si>
  <si>
    <t>JGJ/T 359-2015 建筑反射隔热涂料应用技术规程</t>
  </si>
  <si>
    <t>HG/T 3950-2007  抗菌涂料</t>
  </si>
  <si>
    <t>GB 14907-2018 钢结构防火涂料（非膨胀型）</t>
  </si>
  <si>
    <t>QB/T 2568-2002 硬聚氯乙烯（PVC-U）塑料管道系统用溶剂型胶粘剂</t>
  </si>
  <si>
    <t>GB∕T 50393-2017 钢质石油储罐防腐蚀工程技术标准（热反射隔热涂料）</t>
  </si>
  <si>
    <t>JG/T 481-2015 低挥发性有机化合物(VOC)水性内墙涂覆材料</t>
  </si>
  <si>
    <t>JC/T 2079-2011 建筑用弹性质感涂层材料（Ⅰ型）</t>
  </si>
  <si>
    <t>JC/T 2079-2011 建筑用弹性质感涂层材料（Ⅱ型）</t>
  </si>
  <si>
    <t>木材工业胶粘剂用脲醛、酚醛、三聚氰胺甲醛树脂  GB/T 14732-2017</t>
  </si>
  <si>
    <t>GB/T 35602-2017绿色建材评价 涂料（水性建筑涂料-内墙涂料）</t>
  </si>
  <si>
    <t>GB/T 35602-2017绿色建材评价 涂料（水性建筑涂料-腻子）</t>
  </si>
  <si>
    <t>GB/T 35602-2017绿色建材评价 涂料（水性建筑涂料-外墙涂料）</t>
  </si>
  <si>
    <t>GB/T 31815-2015 建筑外表面用自清洁涂料（平涂清漆）</t>
  </si>
  <si>
    <t>GB/T 31815-2015 建筑外表面用自清洁涂料（平涂色漆）</t>
  </si>
  <si>
    <t>GB/T 31815-2015 建筑外表面用自清洁涂料（质感）</t>
  </si>
  <si>
    <t>HG/T 2006-2022热固性和热塑性粉末涂料(Ⅰ型1类)</t>
  </si>
  <si>
    <t>HG/T 4343-2024 水性多彩建筑涂料（外用平面型涂层）</t>
  </si>
  <si>
    <t>HG/T 4343-2024 水性多彩建筑涂料（外用质感型涂层）</t>
  </si>
  <si>
    <t>HG/T 4343-2024 水性多彩建筑涂料（内用平面型涂层）</t>
  </si>
  <si>
    <t>HG/T 4343-2024 水性多彩建筑涂料（内用质感型涂层）</t>
  </si>
  <si>
    <t>室内装饰装修材料 壁纸中有害物质限量  GB 18585-2023</t>
  </si>
  <si>
    <t>HG/T 3668-2020富锌底漆（溶剂型Ⅰ型无机富锌底漆3类）</t>
  </si>
  <si>
    <t>HG/T 3668-2020富锌底漆（溶剂型Ⅰ型无机富锌底漆2类）</t>
  </si>
  <si>
    <t>HG/T 3668-2020富锌底漆（溶剂型Ⅰ型无机富锌底漆1类）</t>
  </si>
  <si>
    <t>HG/T 3668-2020富锌底漆（水性Ⅰ型无机富锌底漆3类）</t>
  </si>
  <si>
    <t>HG/T 3668-2020富锌底漆（水性Ⅰ型无机富锌底漆2类）</t>
  </si>
  <si>
    <t>HG/T 3668-2020富锌底漆（水性Ⅰ型无机富锌底漆1类）</t>
  </si>
  <si>
    <t>HG/T 3668-2020富锌底漆（溶剂型Ⅱ型无机富锌底漆3类）</t>
  </si>
  <si>
    <t>HG/T 3668-2020富锌底漆（溶剂型Ⅱ型无机富锌底漆2类）</t>
  </si>
  <si>
    <t>HG/T 3668-2020富锌底漆（溶剂型Ⅱ型无机富锌底漆1类）</t>
  </si>
  <si>
    <t>HG/T 3668-2020富锌底漆（水性Ⅱ型无机富锌底漆1类）</t>
  </si>
  <si>
    <t>HG/T 3668-2020富锌底漆（水性Ⅱ型无机富锌底漆2类）</t>
  </si>
  <si>
    <t>GB 38508-2020 清洗剂挥发性有机化合物含量限值</t>
  </si>
  <si>
    <t>GB 38507-2020 油墨中可挥发性有机化合物 VOCs)含量的限值</t>
  </si>
  <si>
    <t>GB/T 9755-2024合成树脂乳液墙面涂料(外墙面漆合格品)</t>
  </si>
  <si>
    <t>GB/T 9755-2024合成树脂乳液墙面涂料(外墙面漆一等品)</t>
  </si>
  <si>
    <t>GB/T 9755-2024合成树脂乳液墙面涂料(外墙面漆优等品)</t>
  </si>
  <si>
    <t>GB/T 9755-2024合成树脂乳液墙面涂料(内墙面漆)</t>
  </si>
  <si>
    <t>GB/T 9755-2024合成树脂乳液墙面涂料(外墙底漆Ⅰ型)</t>
  </si>
  <si>
    <t>GB/T 9755-2024合成树脂乳液墙面涂料(外墙底漆Ⅱ型)</t>
  </si>
  <si>
    <t>GB/T 9755-2024合成树脂乳液墙面涂料(内墙底漆Ⅰ型)</t>
  </si>
  <si>
    <t>GB/T 9755-2024合成树脂乳液墙面涂料(内墙底漆Ⅱ型)</t>
  </si>
  <si>
    <t>GB/T 10002.1-2023</t>
  </si>
  <si>
    <t>1m×3</t>
  </si>
  <si>
    <t>透光率</t>
  </si>
  <si>
    <t>GB/T 21300-2007</t>
  </si>
  <si>
    <t>GB/T 8806-2008</t>
  </si>
  <si>
    <t>GB/T 1033-1986</t>
  </si>
  <si>
    <t>0.5m</t>
  </si>
  <si>
    <t>GB/T 8802-2001</t>
  </si>
  <si>
    <t>GB/T 6671-2001</t>
  </si>
  <si>
    <t>1m</t>
  </si>
  <si>
    <t>GB/T 13526</t>
  </si>
  <si>
    <t>GB/T 14152-2001</t>
  </si>
  <si>
    <t>GB/T 6111</t>
  </si>
  <si>
    <t>500/700/1500/2500/4000</t>
  </si>
  <si>
    <t>1.5m×3</t>
  </si>
  <si>
    <t>1000/1300/2100/5000/7000</t>
  </si>
  <si>
    <t>8000/9000/12000/
20000/30000</t>
  </si>
  <si>
    <t>GB/T 17219-1998</t>
  </si>
  <si>
    <t>GB/T 4615</t>
  </si>
  <si>
    <t>按型号分类核算</t>
  </si>
  <si>
    <t>GB/T 10002.2-2003</t>
  </si>
  <si>
    <t>GB/T 8803-2001</t>
  </si>
  <si>
    <t>GB/T 8801</t>
  </si>
  <si>
    <t>20个</t>
  </si>
  <si>
    <t>GB/T 13663.2-2018</t>
  </si>
  <si>
    <t>GB/T 6111-2003</t>
  </si>
  <si>
    <t>1500/1900/3000/7500/9000</t>
  </si>
  <si>
    <t>GB/T 3682.1</t>
  </si>
  <si>
    <t>500/800</t>
  </si>
  <si>
    <t>GB/T 19466.6-2009</t>
  </si>
  <si>
    <t>GB/T 13021-1991</t>
  </si>
  <si>
    <t>GB/T 18251-2000</t>
  </si>
  <si>
    <t>GB/T 9345.1-2008</t>
  </si>
  <si>
    <t>GB/T 19279-2003</t>
  </si>
  <si>
    <t>8500/4000/2000</t>
  </si>
  <si>
    <t>1m×4</t>
  </si>
  <si>
    <t>1m×5</t>
  </si>
  <si>
    <t>按类型分类核算</t>
  </si>
  <si>
    <t>GB/T 13663.3-2018</t>
  </si>
  <si>
    <t>3个</t>
  </si>
  <si>
    <t xml:space="preserve">GB 18742.2-2017 </t>
  </si>
  <si>
    <t>800/1000/2000/3500/5000</t>
  </si>
  <si>
    <t>GB/T 18743-2002</t>
  </si>
  <si>
    <t>GB/T19466.3</t>
  </si>
  <si>
    <t>GB/T18251</t>
  </si>
  <si>
    <t>GB 18742.3-2017</t>
  </si>
  <si>
    <t>CJ/T 272-2008</t>
  </si>
  <si>
    <t>外观</t>
  </si>
  <si>
    <t>JG/T 3050-1998</t>
  </si>
  <si>
    <t>规格尺寸</t>
  </si>
  <si>
    <t>跌落性能</t>
  </si>
  <si>
    <t>1m×6</t>
  </si>
  <si>
    <t xml:space="preserve">冲击性能                                                                            </t>
  </si>
  <si>
    <t>弯曲性能</t>
  </si>
  <si>
    <t>弯扁性能</t>
  </si>
  <si>
    <t>耐热性能</t>
  </si>
  <si>
    <t>阻燃性能:自熄时间</t>
  </si>
  <si>
    <t>阻燃性能:氧指数</t>
  </si>
  <si>
    <t>电气性能（绝缘强度和绝缘电阻）</t>
  </si>
  <si>
    <t>按类型单独核算</t>
  </si>
  <si>
    <t>CJ/T 189-2007</t>
  </si>
  <si>
    <t>GB/T 15560</t>
  </si>
  <si>
    <t>GB/T 2791</t>
  </si>
  <si>
    <t>GB/T 17391</t>
  </si>
  <si>
    <t>按类型分开核算</t>
  </si>
  <si>
    <t>/</t>
  </si>
  <si>
    <t>GB/T 19472.1-2019</t>
  </si>
  <si>
    <t>0.3m×3</t>
  </si>
  <si>
    <t>GB/T 9647-2015</t>
  </si>
  <si>
    <t>300/400/600/800</t>
  </si>
  <si>
    <t>GB/T 1033.1-2008</t>
  </si>
  <si>
    <t>GB/T 18042-2000</t>
  </si>
  <si>
    <t>1米×15根</t>
  </si>
  <si>
    <t>GB/T 19472.2-2017</t>
  </si>
  <si>
    <t>GB/T 8804.3-2003</t>
  </si>
  <si>
    <t>0.3m</t>
  </si>
  <si>
    <t xml:space="preserve"> CJ/T 358-2019</t>
  </si>
  <si>
    <t>GB/T 15558.1</t>
  </si>
  <si>
    <t>3m</t>
  </si>
  <si>
    <t>GB/T 18476</t>
  </si>
  <si>
    <t>1.5米×20根</t>
  </si>
  <si>
    <t>GB/T 5836.1-2018</t>
  </si>
  <si>
    <t>GB/T 26125-2011</t>
  </si>
  <si>
    <t>GB/T 5836.2-2018</t>
  </si>
  <si>
    <t>GB/T 8801-2007</t>
  </si>
  <si>
    <t>DL/T 802.1</t>
  </si>
  <si>
    <t>GB/T 1447</t>
  </si>
  <si>
    <t>GB/T 1449</t>
  </si>
  <si>
    <t>400/600</t>
  </si>
  <si>
    <t>500/700</t>
  </si>
  <si>
    <t>GB/T 3854</t>
  </si>
  <si>
    <t>GB/T 5352</t>
  </si>
  <si>
    <t>DL/T 802.2</t>
  </si>
  <si>
    <t>GB/T 1549</t>
  </si>
  <si>
    <t>GB/T 8924</t>
  </si>
  <si>
    <t>1m×8</t>
  </si>
  <si>
    <t>GB/T 1033</t>
  </si>
  <si>
    <t>DL/T 802.3</t>
  </si>
  <si>
    <t>GB/T 8802</t>
  </si>
  <si>
    <t>GB/T 6671</t>
  </si>
  <si>
    <t>GB/T 1033.1</t>
  </si>
  <si>
    <t>DL/T 802.7</t>
  </si>
  <si>
    <t>GB/T1633</t>
  </si>
  <si>
    <t>GB/T 8804.3</t>
  </si>
  <si>
    <t>GB/T 9341</t>
  </si>
  <si>
    <t>GB/T 21873-2008</t>
  </si>
  <si>
    <t>15个</t>
  </si>
  <si>
    <t>500+2000老化养护</t>
  </si>
  <si>
    <t>GB/T 32439-2015</t>
  </si>
  <si>
    <t>GB/T 35451.1-2017</t>
  </si>
  <si>
    <t>CJ/T 183-2008</t>
  </si>
  <si>
    <t>爆破强度</t>
  </si>
  <si>
    <t>受压开裂稳定性</t>
  </si>
  <si>
    <t>剥离强度</t>
  </si>
  <si>
    <t>层间粘接强度</t>
  </si>
  <si>
    <t>钢管焊缝强度</t>
  </si>
  <si>
    <t>酒精喷灯燃烧</t>
  </si>
  <si>
    <t>MT181</t>
  </si>
  <si>
    <t>静摩擦系数</t>
  </si>
  <si>
    <t>YD/T 841.1-2008</t>
  </si>
  <si>
    <t>氧指数</t>
  </si>
  <si>
    <t>GB/T 2406-1993</t>
  </si>
  <si>
    <t>卫生性能</t>
  </si>
  <si>
    <t>CJ/T225-2011</t>
  </si>
  <si>
    <t>管材层压壁的拉伸强度</t>
  </si>
  <si>
    <t>GB/T 33608-2017</t>
  </si>
  <si>
    <t>密度</t>
  </si>
  <si>
    <t>落锤冲击</t>
  </si>
  <si>
    <t>2m</t>
  </si>
  <si>
    <t>拉伸强度</t>
  </si>
  <si>
    <t>GB/T 8804.2-2003</t>
  </si>
  <si>
    <t>扁平试验</t>
  </si>
  <si>
    <t>外形</t>
  </si>
  <si>
    <t>GB/T 28897-2012</t>
  </si>
  <si>
    <t>表面质量</t>
  </si>
  <si>
    <t>内衬塑接合强度</t>
  </si>
  <si>
    <t>0.1m</t>
  </si>
  <si>
    <t>外覆塑层剥离强度</t>
  </si>
  <si>
    <t>螺旋缝衬塑复合钢管剥离强度</t>
  </si>
  <si>
    <t>涂塑层附着力</t>
  </si>
  <si>
    <t>弯曲试验</t>
  </si>
  <si>
    <t>GB/T 244</t>
  </si>
  <si>
    <t>压扁试验</t>
  </si>
  <si>
    <t>GB/T 246</t>
  </si>
  <si>
    <t>涂塑层冲击</t>
  </si>
  <si>
    <t>GB/T 28799.2-2020</t>
  </si>
  <si>
    <t>序号</t>
  </si>
  <si>
    <t>检验项目大类（如有）</t>
  </si>
  <si>
    <t>检验项目</t>
  </si>
  <si>
    <t>检测方法</t>
  </si>
  <si>
    <t>收费标准（元）</t>
  </si>
  <si>
    <t>游离氧化钙</t>
  </si>
  <si>
    <t>氧化镁</t>
  </si>
  <si>
    <t>烧失量</t>
  </si>
  <si>
    <t>不溶物</t>
  </si>
  <si>
    <t>三氧化硫</t>
  </si>
  <si>
    <t>氯离子</t>
  </si>
  <si>
    <t>硅酸盐矿物含量</t>
  </si>
  <si>
    <t>氧化钙与二氧化硅质量比</t>
  </si>
  <si>
    <t>碱含量</t>
  </si>
  <si>
    <t>凝结时间</t>
  </si>
  <si>
    <t>GB/T 1346-2001</t>
  </si>
  <si>
    <t>沸煮安定性</t>
  </si>
  <si>
    <t>GB/T 17671-2021</t>
  </si>
  <si>
    <t>水溶性六价铬</t>
  </si>
  <si>
    <t>GB 31893-2015</t>
  </si>
  <si>
    <t>放射性核素限量</t>
  </si>
  <si>
    <t>GB 6566-2010</t>
  </si>
  <si>
    <t>水泥熟料中重金属含量限值
{砷（As）、铅（Pb）、镉（Cd）、铬（Cr）、铜（Cu）、镍（Ni）、锌（Zn）、锰（Mn）}</t>
  </si>
  <si>
    <t>GB/T 30760-2024</t>
  </si>
  <si>
    <t>水泥熟料中可浸出重金属含量限值
{砷（As）、铅（Pb）、镉（Cd）、铬（Cr）、铜（Cu）、镍（Ni）、锌（Zn）、锰（Mn）}</t>
  </si>
  <si>
    <t>GB/T 30810-2014</t>
  </si>
  <si>
    <t>全项收费标准合计（元）</t>
  </si>
  <si>
    <t>检测部门收到业务卡和样品后50天</t>
  </si>
  <si>
    <t>组分</t>
  </si>
  <si>
    <t>GB/T 12960-2019</t>
  </si>
  <si>
    <t>压蒸安定性</t>
  </si>
  <si>
    <t>比表面积</t>
  </si>
  <si>
    <t>GB/T 8074-2008</t>
  </si>
  <si>
    <t>细度</t>
  </si>
  <si>
    <t>GB/T 1345-2005</t>
  </si>
  <si>
    <t>水泥中水溶性铬（Ⅵ）</t>
  </si>
  <si>
    <t>GB/T 25181-2019</t>
  </si>
  <si>
    <t>保水率</t>
  </si>
  <si>
    <t>JGJ/T 70-2009</t>
  </si>
  <si>
    <t>抗冻性</t>
  </si>
  <si>
    <t>GB/T 28627-2023</t>
  </si>
  <si>
    <t>体积密度</t>
  </si>
  <si>
    <t>注明：轻质抹灰石膏收费，重质无此项</t>
  </si>
  <si>
    <t>硫酸钙含量</t>
  </si>
  <si>
    <t>PH</t>
  </si>
  <si>
    <t>GB/T 9776-2022</t>
  </si>
  <si>
    <t>强度</t>
  </si>
  <si>
    <t>水溶性氧化镁</t>
  </si>
  <si>
    <t>水溶性氧化钠</t>
  </si>
  <si>
    <t>水溶性氯离子</t>
  </si>
  <si>
    <t>水溶性五氧化二磷</t>
  </si>
  <si>
    <t>水溶性氟离子</t>
  </si>
  <si>
    <t>pH</t>
  </si>
  <si>
    <t>JC/T 2075-2011</t>
  </si>
  <si>
    <t>施工性</t>
  </si>
  <si>
    <t>抗拉强度</t>
  </si>
  <si>
    <t>打磨性</t>
  </si>
  <si>
    <t>抗裂性</t>
  </si>
  <si>
    <t>抗腐化性</t>
  </si>
  <si>
    <t>JC/T 1023-2021</t>
  </si>
  <si>
    <t>30min流动度</t>
  </si>
  <si>
    <t>24h抗折强度</t>
  </si>
  <si>
    <t>28d绝干抗折强度</t>
  </si>
  <si>
    <t>24h抗压强度</t>
  </si>
  <si>
    <t>28d绝干抗压强度</t>
  </si>
  <si>
    <t>28d烘干拉伸粘结强度</t>
  </si>
  <si>
    <t>尺寸变化率</t>
  </si>
  <si>
    <t>抗冲击性</t>
  </si>
  <si>
    <t>检测部门收到业务卡和样品后60天</t>
  </si>
  <si>
    <t>可操作时间</t>
  </si>
  <si>
    <t>吸水量</t>
  </si>
  <si>
    <t>30min吸水量</t>
  </si>
  <si>
    <t>240min吸水量</t>
  </si>
  <si>
    <t>抗折强度</t>
  </si>
  <si>
    <t xml:space="preserve">GB/T 17671-2021 </t>
  </si>
  <si>
    <t>抗压强度</t>
  </si>
  <si>
    <t xml:space="preserve"> GB/T 17671-2021 </t>
  </si>
  <si>
    <t>抗泛碱性</t>
  </si>
  <si>
    <t>耐沾污性</t>
  </si>
  <si>
    <t>耐候性</t>
  </si>
  <si>
    <t>JC/T 1025-2007</t>
  </si>
  <si>
    <t>绝干强度</t>
  </si>
  <si>
    <t>拉伸粘结强度</t>
  </si>
  <si>
    <t>亚甲蓝值与石粉含量</t>
  </si>
  <si>
    <t>有害物质含量</t>
  </si>
  <si>
    <t>云母含量</t>
  </si>
  <si>
    <t>轻物质含量</t>
  </si>
  <si>
    <t>有机物含量</t>
  </si>
  <si>
    <t>硫化物及硫酸盐含量</t>
  </si>
  <si>
    <t>氯化物含量</t>
  </si>
  <si>
    <t>贝壳含量</t>
  </si>
  <si>
    <t>压碎指标</t>
  </si>
  <si>
    <t>片状颗粒含量</t>
  </si>
  <si>
    <t>碱骨料反应</t>
  </si>
  <si>
    <t>颗粒级配</t>
  </si>
  <si>
    <t>卵石含泥量、碎石泥粉含量</t>
  </si>
  <si>
    <t>不规则颗粒含量</t>
  </si>
  <si>
    <t>空隙率</t>
  </si>
  <si>
    <t>吸水率</t>
  </si>
  <si>
    <t>GB/T 9774-2020</t>
  </si>
  <si>
    <t>单位面积质量</t>
  </si>
  <si>
    <t>GB/T 8946-2013</t>
  </si>
  <si>
    <t>牢固度</t>
  </si>
  <si>
    <t>断裂荷载</t>
  </si>
  <si>
    <t>尺寸偏差和外观</t>
  </si>
  <si>
    <t>GB/T 11969-2020</t>
  </si>
  <si>
    <t>干燥收缩</t>
  </si>
  <si>
    <t>导热系数</t>
  </si>
  <si>
    <t>GB/T 10294-2008</t>
  </si>
  <si>
    <t>干密度</t>
  </si>
  <si>
    <t>分层度</t>
  </si>
  <si>
    <t>粘结强度</t>
  </si>
  <si>
    <t>GB/T 1596-2017</t>
  </si>
  <si>
    <t>GB/T 208-2014</t>
  </si>
  <si>
    <t>活性指数</t>
  </si>
  <si>
    <t>GB/T 18046-2017</t>
  </si>
  <si>
    <t>含水量</t>
  </si>
  <si>
    <t>玻璃体含量</t>
  </si>
  <si>
    <t>——</t>
  </si>
  <si>
    <t>放射性</t>
  </si>
  <si>
    <t>JG/T 158-2013</t>
  </si>
  <si>
    <t>水蒸气透过湿流密度</t>
  </si>
  <si>
    <t>耐冻融</t>
  </si>
  <si>
    <t>不透水性</t>
  </si>
  <si>
    <t>防火反应性能</t>
  </si>
  <si>
    <t>干表观密度</t>
  </si>
  <si>
    <t>10kg</t>
  </si>
  <si>
    <t>软化系数</t>
  </si>
  <si>
    <t>线性收缩率</t>
  </si>
  <si>
    <t>拉伸粘结强度与水泥砂浆（标准、浸水）</t>
  </si>
  <si>
    <t>拉伸粘结强度与聚苯板（标准、浸水）</t>
  </si>
  <si>
    <t>表观密度</t>
  </si>
  <si>
    <t>尺寸稳定性</t>
  </si>
  <si>
    <t>弯曲变形</t>
  </si>
  <si>
    <t>压缩强度</t>
  </si>
  <si>
    <t>燃烧性能等级</t>
  </si>
  <si>
    <t>拉伸粘结强度与水泥砂浆</t>
  </si>
  <si>
    <t>拉伸粘结强度与聚苯板</t>
  </si>
  <si>
    <t>涂覆在聚苯板上后的可燃性</t>
  </si>
  <si>
    <t>拉伸粘结强度与胶粉聚苯颗粒浆料</t>
  </si>
  <si>
    <t>压折比</t>
  </si>
  <si>
    <t>模塑板外保温系统</t>
  </si>
  <si>
    <t>GB/T 29906-2013</t>
  </si>
  <si>
    <t>拉伸粘结强度与水泥砂浆（原强度）</t>
  </si>
  <si>
    <t>拉伸粘结强度与水泥砂浆（耐水强度，浸水48h,干燥2h）</t>
  </si>
  <si>
    <t>拉伸粘结强度与水泥砂浆（耐水强度，浸水48h,干燥7d）</t>
  </si>
  <si>
    <t>拉伸粘结强度与模塑板（原强度）</t>
  </si>
  <si>
    <t>拉伸粘结强度与模塑板（耐水强度，浸水48h,干燥2h）</t>
  </si>
  <si>
    <t>拉伸粘结强度与模塑板（耐水强度，浸水48h,干燥7d）</t>
  </si>
  <si>
    <t>模塑板</t>
  </si>
  <si>
    <t>垂直于板面方向的抗拉强度</t>
  </si>
  <si>
    <t>水蒸气渗透系数</t>
  </si>
  <si>
    <t>模塑板尺寸（厚度、长度、宽度）</t>
  </si>
  <si>
    <t>对角线差</t>
  </si>
  <si>
    <t>板面平直度</t>
  </si>
  <si>
    <t>板面平整度</t>
  </si>
  <si>
    <t>抹面胶浆</t>
  </si>
  <si>
    <t>拉伸粘结强度与模塑板（耐冻融强度）</t>
  </si>
  <si>
    <t>柔韧性（压折比，水泥基）</t>
  </si>
  <si>
    <t>柔韧性（开裂应变，非水泥基）</t>
  </si>
  <si>
    <t>可操作时间（水泥基）</t>
  </si>
  <si>
    <t>玻纤网</t>
  </si>
  <si>
    <t>耐碱断裂强力</t>
  </si>
  <si>
    <t>耐碱断裂强力保留率</t>
  </si>
  <si>
    <t>断裂生长率</t>
  </si>
  <si>
    <t>规格尺寸及偏差</t>
  </si>
  <si>
    <t>燃烧性能</t>
  </si>
  <si>
    <t>透湿性能</t>
  </si>
  <si>
    <t>压缩回弹率</t>
  </si>
  <si>
    <t>尺寸及偏差</t>
  </si>
  <si>
    <t>GB/T 6343-2009</t>
  </si>
  <si>
    <t>GB/T 8813-2020</t>
  </si>
  <si>
    <t>GB/T 8811-2008</t>
  </si>
  <si>
    <t>GB/T 8810-2005</t>
  </si>
  <si>
    <t>GB/T 8812.1-2007</t>
  </si>
  <si>
    <t>GB 8624-2012</t>
  </si>
  <si>
    <t>表面</t>
  </si>
  <si>
    <t>JC/T 748-2010</t>
  </si>
  <si>
    <t>截面直径</t>
  </si>
  <si>
    <t>内径</t>
  </si>
  <si>
    <t>最小拉伸强度</t>
  </si>
  <si>
    <t>最小扯断伸长率</t>
  </si>
  <si>
    <t>结合强度</t>
  </si>
  <si>
    <t>最大压缩永久变形拉伸强度</t>
  </si>
  <si>
    <t>热老化拉伸强度变化率</t>
  </si>
  <si>
    <t>游离硫磺</t>
  </si>
  <si>
    <t>气味</t>
  </si>
  <si>
    <t>浊度</t>
  </si>
  <si>
    <t>色度</t>
  </si>
  <si>
    <t>高锰酸钾消耗量</t>
  </si>
  <si>
    <t>剩余氯减量</t>
  </si>
  <si>
    <t>检测项目</t>
  </si>
  <si>
    <t>样品数量（单项样品数量）</t>
  </si>
  <si>
    <t>外观要求</t>
  </si>
  <si>
    <t>GB/T 3324</t>
  </si>
  <si>
    <t>7d</t>
  </si>
  <si>
    <t>主要尺寸及其偏差</t>
  </si>
  <si>
    <t>主要尺寸及偏差（桌、椅、柜的相应项目）</t>
  </si>
  <si>
    <t>形状和位置公差</t>
  </si>
  <si>
    <t>材料要求</t>
  </si>
  <si>
    <t>木材含水率（及其他）</t>
  </si>
  <si>
    <t>标识与实物一致性（不做材质鉴定）</t>
  </si>
  <si>
    <t>人造板材料要求（合同、仲裁要求）</t>
  </si>
  <si>
    <t>非常规项目，另行核算</t>
  </si>
  <si>
    <t>木制件表面理化性能-漆膜</t>
  </si>
  <si>
    <t>耐液性</t>
  </si>
  <si>
    <t>GB/T 4893.1</t>
  </si>
  <si>
    <t>耐湿热</t>
  </si>
  <si>
    <t>GB/T 4893.2</t>
  </si>
  <si>
    <t>耐干热</t>
  </si>
  <si>
    <t>GB/T 4893.3</t>
  </si>
  <si>
    <t>附着力</t>
  </si>
  <si>
    <t>GB/T 4893.4</t>
  </si>
  <si>
    <t>耐冷热温差</t>
  </si>
  <si>
    <t>GB/T 4893.7</t>
  </si>
  <si>
    <t>耐磨性</t>
  </si>
  <si>
    <t>GB/T 4893.8</t>
  </si>
  <si>
    <t>抗冲击</t>
  </si>
  <si>
    <t>GB/T 4893.9</t>
  </si>
  <si>
    <t>耐黄变</t>
  </si>
  <si>
    <t>QB/T 5660</t>
  </si>
  <si>
    <t>木制件表面理化性能-软、硬质覆面</t>
  </si>
  <si>
    <t>耐冷热循环</t>
  </si>
  <si>
    <t>GB/T 17657</t>
  </si>
  <si>
    <t>耐划痕</t>
  </si>
  <si>
    <t>耐污染性能</t>
  </si>
  <si>
    <t>GB/T 17657
GB/T 4893.8</t>
  </si>
  <si>
    <t>耐光色牢度（灰色样卡）</t>
  </si>
  <si>
    <t>其他材料部件表面理化性能-玻璃件</t>
  </si>
  <si>
    <t>耐热冲击性能</t>
  </si>
  <si>
    <t>GB/T 32446</t>
  </si>
  <si>
    <t>表面耐干热</t>
  </si>
  <si>
    <t>其他材料部件表面理化性能-塑料件</t>
  </si>
  <si>
    <t>耐老化（合同、仲裁要求）</t>
  </si>
  <si>
    <t>GB/T 16422.2</t>
  </si>
  <si>
    <t>泡沫塑料压缩永久变形</t>
  </si>
  <si>
    <t>GB/T 6669</t>
  </si>
  <si>
    <t>其他材料部件表面理化性能-软包层(纺织面料/皮革)</t>
  </si>
  <si>
    <t>耐干摩擦</t>
  </si>
  <si>
    <t>GB/T 3920
QB/T 2537</t>
  </si>
  <si>
    <t>耐湿摩擦</t>
  </si>
  <si>
    <t>纺织面料pH</t>
  </si>
  <si>
    <t>GB/T 7573</t>
  </si>
  <si>
    <t>皮革(真皮/人造革)pH</t>
  </si>
  <si>
    <t>QB/T 2724</t>
  </si>
  <si>
    <t>真皮涂层黏着牢度</t>
  </si>
  <si>
    <t>GB/T 39452</t>
  </si>
  <si>
    <t>金属拉手耐腐蚀性</t>
  </si>
  <si>
    <t>金属拉手耐腐蚀性要求</t>
  </si>
  <si>
    <t>QB/T 3826</t>
  </si>
  <si>
    <t>力学性能</t>
  </si>
  <si>
    <t>桌类</t>
  </si>
  <si>
    <t>GB/T 10357</t>
  </si>
  <si>
    <t>椅凳类</t>
  </si>
  <si>
    <t>柜架类</t>
  </si>
  <si>
    <t>单层床</t>
  </si>
  <si>
    <t>GB/T 41650</t>
  </si>
  <si>
    <t>14d</t>
  </si>
  <si>
    <t>双层床</t>
  </si>
  <si>
    <t>GB/T24430</t>
  </si>
  <si>
    <t>结构安全性</t>
  </si>
  <si>
    <t>GB 28008</t>
  </si>
  <si>
    <t>有害物质限量</t>
  </si>
  <si>
    <t>甲醛</t>
  </si>
  <si>
    <t>GB 18584</t>
  </si>
  <si>
    <t>苯、甲苯、二甲苯和 TVOC</t>
  </si>
  <si>
    <t>可迁移有害元素</t>
  </si>
  <si>
    <t>邻苯二甲酸酯</t>
  </si>
  <si>
    <t>多环芳烃</t>
  </si>
  <si>
    <t>可分解芳香胺染料</t>
  </si>
  <si>
    <t>放射性核素</t>
  </si>
  <si>
    <t>富马酸二甲酯</t>
  </si>
  <si>
    <t>多溴联苯</t>
  </si>
  <si>
    <t>多溴二苯醚</t>
  </si>
  <si>
    <t>电气安全（适用于电器部件）</t>
  </si>
  <si>
    <t>电气强度</t>
  </si>
  <si>
    <t>GB 4706.1</t>
  </si>
  <si>
    <t>泄漏电流</t>
  </si>
  <si>
    <t>接地电阻</t>
  </si>
  <si>
    <t>其他项目</t>
  </si>
  <si>
    <t>其他项目详询</t>
  </si>
  <si>
    <t>阻燃性（适用于软包件）</t>
  </si>
  <si>
    <t>阻燃性I级</t>
  </si>
  <si>
    <t>GB 17927</t>
  </si>
  <si>
    <t>阻燃性Ⅱ级</t>
  </si>
  <si>
    <t>阻燃性Ⅲ级</t>
  </si>
  <si>
    <t>9500（漆面、覆面材质、无电器桌椅全项优惠价，其他材质品类收费详询）</t>
  </si>
  <si>
    <t>21d</t>
  </si>
  <si>
    <t>外观性能</t>
  </si>
  <si>
    <t>GB/T 3325</t>
  </si>
  <si>
    <t>主要尺寸及偏差</t>
  </si>
  <si>
    <t>结构安全</t>
  </si>
  <si>
    <t>金属喷漆（塑）涂层</t>
  </si>
  <si>
    <t>硬度</t>
  </si>
  <si>
    <t>GB/T 6739</t>
  </si>
  <si>
    <t>冲击强度</t>
  </si>
  <si>
    <t>GB/T 1732</t>
  </si>
  <si>
    <t>耐盐浴</t>
  </si>
  <si>
    <t>QB/T 1950</t>
  </si>
  <si>
    <t>GB/T 9286</t>
  </si>
  <si>
    <t>金属电镀层</t>
  </si>
  <si>
    <t>金属电镀层抗盐雾</t>
  </si>
  <si>
    <t>金属转印薄膜层</t>
  </si>
  <si>
    <t>抗盐雾</t>
  </si>
  <si>
    <t>木制件表面涂层</t>
  </si>
  <si>
    <t>木制件表面装饰层(软硬质覆
面层)</t>
  </si>
  <si>
    <t>耐污染</t>
  </si>
  <si>
    <t>耐磨</t>
  </si>
  <si>
    <t>软包层(纺织面料/皮革)</t>
  </si>
  <si>
    <t>GB/T 3920
GB/T40920</t>
  </si>
  <si>
    <t>产品部件材质理化性能</t>
  </si>
  <si>
    <t>玻璃件耐热冲击性能</t>
  </si>
  <si>
    <t>玻璃件表面耐干热</t>
  </si>
  <si>
    <t>人造石、岩板耐污染</t>
  </si>
  <si>
    <t>JC/T 908</t>
  </si>
  <si>
    <t>人造石、岩板耐冲击</t>
  </si>
  <si>
    <t>塑料件耐老化（合同、仲裁要求）</t>
  </si>
  <si>
    <t>人造板件</t>
  </si>
  <si>
    <t>桌几类</t>
  </si>
  <si>
    <t>8000（喷塑全金属材质、无电器桌椅全项优惠价，其他材质品类收费详询）；
9500（喷塑金属、木制混合材质、无电器桌椅全项优惠价，其他材质品类收费详询）</t>
  </si>
  <si>
    <t>主要尺寸</t>
  </si>
  <si>
    <t>QB/T 2280</t>
  </si>
  <si>
    <t>理化性能</t>
  </si>
  <si>
    <t>软质聚氨酯泡沫塑料-密度</t>
  </si>
  <si>
    <t>GB/T 6343</t>
  </si>
  <si>
    <t>软质聚氨酯泡沫塑料-回弹性</t>
  </si>
  <si>
    <t>GB/T 6670</t>
  </si>
  <si>
    <t>纺织面料-干摩擦色牢度</t>
  </si>
  <si>
    <t>GB/T 3920</t>
  </si>
  <si>
    <t>金属件涂层-耐盐雾</t>
  </si>
  <si>
    <t>金属件涂层-附着力</t>
  </si>
  <si>
    <t>稳定性</t>
  </si>
  <si>
    <t>座面冲击</t>
  </si>
  <si>
    <t>座面、椅背静载荷（不适用转椅）</t>
  </si>
  <si>
    <t>扶手垂直向下静载荷</t>
  </si>
  <si>
    <t>扶手水平静载荷</t>
  </si>
  <si>
    <t>脚轮往复磨损</t>
  </si>
  <si>
    <t>底座静载荷</t>
  </si>
  <si>
    <t>座面、椅背耐久性（不适用转椅）</t>
  </si>
  <si>
    <t>椅背往复耐久性（适用于Ⅰ、Ⅱ、Ⅲ型）</t>
  </si>
  <si>
    <t>倾斜机构（适用于Ⅰ、Ⅱ型）</t>
  </si>
  <si>
    <t>座面回转耐久性</t>
  </si>
  <si>
    <t>座面耐久性</t>
  </si>
  <si>
    <t>跌落</t>
  </si>
  <si>
    <t>阻燃性</t>
  </si>
  <si>
    <t>甲醛释放量</t>
  </si>
  <si>
    <t>GB 18587</t>
  </si>
  <si>
    <t>TVOC</t>
  </si>
  <si>
    <t>安全性（适用于气弹簧部件）</t>
  </si>
  <si>
    <t>基本安全</t>
  </si>
  <si>
    <t>密封性能</t>
  </si>
  <si>
    <t>耐高低温性能</t>
  </si>
  <si>
    <t>循环寿命</t>
  </si>
  <si>
    <t>Ⅰ型、Ⅱ型公用转椅25000全项优惠价
Ⅲ型公用转椅18000全项优惠价</t>
  </si>
  <si>
    <t>30d</t>
  </si>
  <si>
    <t xml:space="preserve"> QB/T 1952.2</t>
  </si>
  <si>
    <t>1件</t>
  </si>
  <si>
    <t>安全性能</t>
  </si>
  <si>
    <t>安全性能（第26-33、43项）</t>
  </si>
  <si>
    <t>苯、甲苯、二甲苯(邻、间、对二甲
苯之和)、总挥发性有机化合物(TVOC)释放量</t>
  </si>
  <si>
    <t>GB/T 40904
GB/T 40907</t>
  </si>
  <si>
    <t>阻燃剂</t>
  </si>
  <si>
    <t>GB/T 40908</t>
  </si>
  <si>
    <t>复合面料理化性能</t>
  </si>
  <si>
    <t>面料耐干摩擦色牢度</t>
  </si>
  <si>
    <t>面料抗起毛、起球</t>
  </si>
  <si>
    <t>GB/T 4802.2</t>
  </si>
  <si>
    <t>面料耐磨损</t>
  </si>
  <si>
    <t>GB/T 21196.2</t>
  </si>
  <si>
    <t>软质泡沫塑料灰分</t>
  </si>
  <si>
    <t>GB/T 9345.1</t>
  </si>
  <si>
    <t>可迁移荧光增白剂</t>
  </si>
  <si>
    <t>铺垫料理化性能</t>
  </si>
  <si>
    <t>毡垫-棕纤维垫、椰丝垫含水率</t>
  </si>
  <si>
    <t>毡垫-棕纤维垫、椰丝垫强度</t>
  </si>
  <si>
    <t>毡垫-化纤(棉、毛)毡强度</t>
  </si>
  <si>
    <t>羊毛毡以及羊毛、羊绒垫含杂质率</t>
  </si>
  <si>
    <t>GB 18267</t>
  </si>
  <si>
    <t>羊毛毡以及羊毛、羊绒垫含油率</t>
  </si>
  <si>
    <t>GB/T 32605
GB/T 6977</t>
  </si>
  <si>
    <t>软质泡沫塑料垫-慢回弹软质泡沫塑料</t>
  </si>
  <si>
    <t>GB/T 26392
GB/T 6344</t>
  </si>
  <si>
    <t>其他拉伸强度</t>
  </si>
  <si>
    <t>GB/T 6344</t>
  </si>
  <si>
    <t>软质泡沫塑料垫灰分</t>
  </si>
  <si>
    <t>乳胶(乳胶棉)垫压陷指数</t>
  </si>
  <si>
    <t>GB/T 10807</t>
  </si>
  <si>
    <t>乳胶(乳胶棉)垫灰分</t>
  </si>
  <si>
    <t>弹簧芯</t>
  </si>
  <si>
    <t>功能特性</t>
  </si>
  <si>
    <t>非常规项目，详询</t>
  </si>
  <si>
    <t>耐久性</t>
  </si>
  <si>
    <t>标志</t>
  </si>
  <si>
    <t>使用说明</t>
  </si>
  <si>
    <t>GB/T 24977</t>
  </si>
  <si>
    <t>主要外形尺寸偏差</t>
  </si>
  <si>
    <t>台盆柜台面理化性能</t>
  </si>
  <si>
    <t>抗冲击强度</t>
  </si>
  <si>
    <t>耐沸水</t>
  </si>
  <si>
    <t>GB/T 26696</t>
  </si>
  <si>
    <t>木质部件漆膜理化性能</t>
  </si>
  <si>
    <t>软硬质覆面</t>
  </si>
  <si>
    <t>人造板吸水厚度膨胀率</t>
  </si>
  <si>
    <t>单板贴面及软硬质覆面部件
浸渍剥离</t>
  </si>
  <si>
    <t>产品金属件表面喷漆
(塑)涂层</t>
  </si>
  <si>
    <t>铅笔硬度</t>
  </si>
  <si>
    <t>耐腐蚀</t>
  </si>
  <si>
    <t>产品金属件电镀层</t>
  </si>
  <si>
    <t>塑料件</t>
  </si>
  <si>
    <t>邵氏硬度
(D型硬度计)</t>
  </si>
  <si>
    <t>GB/T 2411</t>
  </si>
  <si>
    <t>耐老化性</t>
  </si>
  <si>
    <t>台盆柜和淋浴椅(凳)耐水性试验</t>
  </si>
  <si>
    <t>力学性能1</t>
  </si>
  <si>
    <t>落地式柜(架)台面垂直静载荷</t>
  </si>
  <si>
    <t>落地式柜(架)台面垂直冲击</t>
  </si>
  <si>
    <t>落地式柜(架)沙袋加载</t>
  </si>
  <si>
    <t>悬挂式柜(架)极限强度</t>
  </si>
  <si>
    <t>力学性能2</t>
  </si>
  <si>
    <t>产品有害物质</t>
  </si>
  <si>
    <t>安装要求</t>
  </si>
  <si>
    <t>按材质品类收费，详询</t>
  </si>
  <si>
    <t>允许偏差</t>
  </si>
  <si>
    <t>WB/T 1024</t>
  </si>
  <si>
    <t>留缝限值</t>
  </si>
  <si>
    <t>装饰面贴面表面外观要求</t>
  </si>
  <si>
    <t>漆面表面外观要求</t>
  </si>
  <si>
    <t>含水率要求</t>
  </si>
  <si>
    <t>GB/T 1931</t>
  </si>
  <si>
    <t>甲醛释放限量</t>
  </si>
  <si>
    <t>28d</t>
  </si>
  <si>
    <t>GB/T 26706</t>
  </si>
  <si>
    <t>卫生安全性能</t>
  </si>
  <si>
    <t>卫生安全性能（序号26-34）</t>
  </si>
  <si>
    <t>芯料含水率</t>
  </si>
  <si>
    <t>经编间隔织物</t>
  </si>
  <si>
    <t>力特性</t>
  </si>
  <si>
    <t>GB/T 29525</t>
  </si>
  <si>
    <t>伸展速度</t>
  </si>
  <si>
    <t>侧拉强度</t>
  </si>
  <si>
    <t>耐腐蚀性能</t>
  </si>
  <si>
    <t>GB/T 1771</t>
  </si>
  <si>
    <t>全项至少需要4件，具体以实际破坏数为主</t>
  </si>
  <si>
    <t>QB/T 4765</t>
  </si>
  <si>
    <t>GB/T 1927.5</t>
  </si>
  <si>
    <t>QB/T 4463</t>
  </si>
  <si>
    <t>规格尺寸及其偏差和形状公差</t>
  </si>
  <si>
    <t>理化性能-塑料封边条</t>
  </si>
  <si>
    <t>耐干热性</t>
  </si>
  <si>
    <t>耐龟裂性</t>
  </si>
  <si>
    <t>耐冷热循环性</t>
  </si>
  <si>
    <t>长度收缩率</t>
  </si>
  <si>
    <t>漆膜附着力</t>
  </si>
  <si>
    <t>理化性能-三聚氰胺封边条</t>
  </si>
  <si>
    <t>理化性能-木质封边条</t>
  </si>
  <si>
    <t>含水率</t>
  </si>
  <si>
    <t>有害物质限量-塑料封边条</t>
  </si>
  <si>
    <t>氯乙烯单体</t>
  </si>
  <si>
    <t>GB 6675.4</t>
  </si>
  <si>
    <t>邻苯二甲酸酯总量</t>
  </si>
  <si>
    <t>GB/T 22048</t>
  </si>
  <si>
    <t>有害物质限量-三聚氰胺封边条</t>
  </si>
  <si>
    <t>有害物质限量-木质封边条</t>
  </si>
  <si>
    <t>按检验项目收费</t>
  </si>
  <si>
    <t>GB/T 13668</t>
  </si>
  <si>
    <t>钢板厚度</t>
  </si>
  <si>
    <t>表面理化性能</t>
  </si>
  <si>
    <t>木材含水率</t>
  </si>
  <si>
    <t>其他要求</t>
  </si>
  <si>
    <t>强度和耐久性</t>
  </si>
  <si>
    <t>其他</t>
  </si>
  <si>
    <t>主要尺寸与极限偏差</t>
  </si>
  <si>
    <t>GB/T 24821</t>
  </si>
  <si>
    <t>木质件漆膜</t>
  </si>
  <si>
    <t>金属涂层</t>
  </si>
  <si>
    <t>耐盐雾</t>
  </si>
  <si>
    <t>软、硬质覆面</t>
  </si>
  <si>
    <t>表面耐磨性</t>
  </si>
  <si>
    <t>石材、陶瓷岩板</t>
  </si>
  <si>
    <t>玻璃</t>
  </si>
  <si>
    <t>表面耐干
热性能</t>
  </si>
  <si>
    <t>结构</t>
  </si>
  <si>
    <t>电气安全（适用于电气部件）</t>
  </si>
  <si>
    <t>电磁兼容性（适用于电气部件）</t>
  </si>
  <si>
    <t xml:space="preserve">耐腐蚀 </t>
  </si>
  <si>
    <t>过载</t>
  </si>
  <si>
    <t>垂直向下静载荷</t>
  </si>
  <si>
    <t>QB/T 2454</t>
  </si>
  <si>
    <t>水平侧向静载荷</t>
  </si>
  <si>
    <t>猛关或猛开</t>
  </si>
  <si>
    <t>功能</t>
  </si>
  <si>
    <t>操作力</t>
  </si>
  <si>
    <t>抽屉导轨组件底部变形</t>
  </si>
  <si>
    <t>抽屉导轨组件结构强度</t>
  </si>
  <si>
    <t>拉出安全性</t>
  </si>
  <si>
    <t>下沉量</t>
  </si>
  <si>
    <t>垂直静载荷</t>
  </si>
  <si>
    <t>QB/T 2189</t>
  </si>
  <si>
    <t>水平静载荷</t>
  </si>
  <si>
    <t>游离甲醛</t>
  </si>
  <si>
    <t>GB 20400</t>
  </si>
  <si>
    <t xml:space="preserve"> QB/T 2601</t>
  </si>
  <si>
    <t>木制件含水率</t>
  </si>
  <si>
    <t>木制件涂层、软硬质覆面</t>
  </si>
  <si>
    <t>金属件涂层</t>
  </si>
  <si>
    <t>电镀层</t>
  </si>
  <si>
    <t>500（24小时内）</t>
  </si>
  <si>
    <t>塑料座椅</t>
  </si>
  <si>
    <t>木质座椅</t>
  </si>
  <si>
    <t>软包座椅</t>
  </si>
  <si>
    <t>主要尺寸偏差</t>
  </si>
  <si>
    <t>GB/T 33282</t>
  </si>
  <si>
    <t>理化性能要求</t>
  </si>
  <si>
    <t>力学性能要求</t>
  </si>
  <si>
    <t>主要尺寸和偏差</t>
  </si>
  <si>
    <t>QB/T 1952.1</t>
  </si>
  <si>
    <t>外形对称度</t>
  </si>
  <si>
    <t>产品用料、加工</t>
  </si>
  <si>
    <t>产品用料、加工（第1-5、7-8、13-15项）</t>
  </si>
  <si>
    <t>回弹性能</t>
  </si>
  <si>
    <t>压缩永久变形</t>
  </si>
  <si>
    <t>木制件漆膜涂层理化性能</t>
  </si>
  <si>
    <t>金属件表面涂层理化性能</t>
  </si>
  <si>
    <t>金属件电镀层理化性能</t>
  </si>
  <si>
    <t>纺织面料</t>
  </si>
  <si>
    <t>耐干摩擦色牢度</t>
  </si>
  <si>
    <t>耐酸汗渍色牢度</t>
  </si>
  <si>
    <t>GB/T 3922</t>
  </si>
  <si>
    <t>耐碱汗渍色牢度</t>
  </si>
  <si>
    <t>耐水洗（变色、沾色）色牢度</t>
  </si>
  <si>
    <t>GB/T 19817</t>
  </si>
  <si>
    <t>耐干洗（变色）色牢度</t>
  </si>
  <si>
    <t>水洗尺寸变化</t>
  </si>
  <si>
    <t>干洗尺寸变化率</t>
  </si>
  <si>
    <t>起毛起球</t>
  </si>
  <si>
    <t>皮革/再生皮（革）</t>
  </si>
  <si>
    <t>摩擦色牢度-干摩擦(500次)</t>
  </si>
  <si>
    <t>QB/T 2537</t>
  </si>
  <si>
    <t>摩擦色牢度-湿摩擦(250次)</t>
  </si>
  <si>
    <t>摩擦色牢度-人造汗液(80次)</t>
  </si>
  <si>
    <t>QB/T 2726</t>
  </si>
  <si>
    <t>涂层沾着牢度</t>
  </si>
  <si>
    <t>QB/T 39452</t>
  </si>
  <si>
    <t>苯、甲苯、二甲苯、TVOC</t>
  </si>
  <si>
    <t>GB/T 40904</t>
  </si>
  <si>
    <t>可迁移元素</t>
  </si>
  <si>
    <t>GB 17927.1
GB 17927.2</t>
  </si>
  <si>
    <t>标志、使用说明</t>
  </si>
  <si>
    <t>QB/T 1952.1-2023</t>
  </si>
  <si>
    <t>材料与辅料</t>
  </si>
  <si>
    <t>LY/T 1923</t>
  </si>
  <si>
    <t>外观质量</t>
  </si>
  <si>
    <t>表面胶合强度等9项</t>
  </si>
  <si>
    <t>整体抗冲击性能</t>
  </si>
  <si>
    <t>可溶性重金属</t>
  </si>
  <si>
    <t>苯系物</t>
  </si>
  <si>
    <t>总挥发性有机物</t>
  </si>
  <si>
    <t>功能性指标</t>
  </si>
  <si>
    <t>GB/T 35379</t>
  </si>
  <si>
    <t>尺寸要求和偏差</t>
  </si>
  <si>
    <t>重金属限量</t>
  </si>
  <si>
    <t>门扇冲击</t>
  </si>
  <si>
    <t>反复启闭可靠性</t>
  </si>
  <si>
    <t>需协商</t>
  </si>
  <si>
    <t>其他性能（需协商）</t>
  </si>
  <si>
    <t>主要尺寸和外形尺寸的极限偏差</t>
  </si>
  <si>
    <t>QB/T 1097</t>
  </si>
  <si>
    <t>木制件甲醛释放量</t>
  </si>
  <si>
    <t>GB 24820</t>
  </si>
  <si>
    <t>主要尺寸及外形尺寸偏差、形状和位置公差</t>
  </si>
  <si>
    <t>安全性能-有害物质限量</t>
  </si>
  <si>
    <t>理化性能-通用要求</t>
  </si>
  <si>
    <t>GB/T 3324-2017</t>
  </si>
  <si>
    <t>玻璃件</t>
  </si>
  <si>
    <t>GB 15763.2</t>
  </si>
  <si>
    <t>表面漆膜</t>
  </si>
  <si>
    <t>硬质覆面</t>
  </si>
  <si>
    <t>表面金属喷漆(塑)涂层</t>
  </si>
  <si>
    <t>GB/T 3325-2017</t>
  </si>
  <si>
    <t>塑料件耐老化</t>
  </si>
  <si>
    <t>GB/T 32487</t>
  </si>
  <si>
    <t>理化性能-其他要求</t>
  </si>
  <si>
    <t>物理实验台面抗冲击</t>
  </si>
  <si>
    <t>物理、化学实验台面耐高温</t>
  </si>
  <si>
    <t>化学实验台面抗化学试剂</t>
  </si>
  <si>
    <t>GB/T 21747</t>
  </si>
  <si>
    <t>生物实验台面耐污染</t>
  </si>
  <si>
    <t>水平静载荷试验</t>
  </si>
  <si>
    <t>主台面垂直静载荷试验</t>
  </si>
  <si>
    <t>辅台面垂直静载荷试验</t>
  </si>
  <si>
    <t>台面挠度试验</t>
  </si>
  <si>
    <t>置物架搁板弯曲试验</t>
  </si>
  <si>
    <t>水平冲击稳定性试验</t>
  </si>
  <si>
    <t>垂直加载稳定性试验</t>
  </si>
  <si>
    <t>具有推拉构件的稳定性试验</t>
  </si>
  <si>
    <t>跌落试验</t>
  </si>
  <si>
    <t>高度调节装置耐久性试验</t>
  </si>
  <si>
    <t>GB/T 38607</t>
  </si>
  <si>
    <t>水平耐久性试验</t>
  </si>
  <si>
    <t>垂直耐久性试验</t>
  </si>
  <si>
    <t>脚轮往复试验</t>
  </si>
  <si>
    <t>装有脚轮的实验台底柜的锁定装置</t>
  </si>
  <si>
    <t>柜类强度和耐久性、柜类稳定性</t>
  </si>
  <si>
    <t>QB/T 4156</t>
  </si>
  <si>
    <t>木材及人造板含水率</t>
  </si>
  <si>
    <t>力学性能（不测：键盘托强度和耐久性、打印机托架强度）</t>
  </si>
  <si>
    <t>产品寿命</t>
  </si>
  <si>
    <t>椅类（除转椅）</t>
  </si>
  <si>
    <t>GB/T 10357.3</t>
  </si>
  <si>
    <t>转椅</t>
  </si>
  <si>
    <t>GB/T 10357.1</t>
  </si>
  <si>
    <t>床类</t>
  </si>
  <si>
    <t>GB/T 10357.6</t>
  </si>
  <si>
    <t>柜类</t>
  </si>
  <si>
    <t>GB/T 10357.5</t>
  </si>
  <si>
    <t>床垫</t>
  </si>
  <si>
    <t>GB/T 10357.2</t>
  </si>
  <si>
    <t>沙发</t>
  </si>
  <si>
    <t>GB/T 35607</t>
  </si>
  <si>
    <t>苯</t>
  </si>
  <si>
    <t>甲苯</t>
  </si>
  <si>
    <t>二甲苯</t>
  </si>
  <si>
    <t>家具涂层可迁移元素（8种）</t>
  </si>
  <si>
    <t>可接触的实木部件中五氯苯酚（PCP）</t>
  </si>
  <si>
    <t>LY/T 1985</t>
  </si>
  <si>
    <t>纺织品、皮革中的五氯苯酚（PCP）</t>
  </si>
  <si>
    <t>GB/T 18414.2
GB/T 22808</t>
  </si>
  <si>
    <t>苯并[a]芘</t>
  </si>
  <si>
    <t>GB 28481</t>
  </si>
  <si>
    <t>GB 24977</t>
  </si>
  <si>
    <t>8000油漆全实木椅类全项优惠价。其他材质详询</t>
  </si>
  <si>
    <t>GB/T 18102-2020</t>
  </si>
  <si>
    <t>GB/T 15102-2017</t>
  </si>
  <si>
    <t>GB/T 17657-2013</t>
  </si>
  <si>
    <t>GB 18580-2025</t>
  </si>
  <si>
    <t>GB/T 15036.2-2018</t>
  </si>
  <si>
    <t>GB/T 18103-2013</t>
  </si>
  <si>
    <t>GB/T 5849-2016</t>
  </si>
  <si>
    <t>GB/T 9846-2015</t>
  </si>
  <si>
    <t>GB/T 17656-2018</t>
  </si>
  <si>
    <t>GB/T 34722-2017</t>
  </si>
  <si>
    <t>GB/T 11718-2021</t>
  </si>
  <si>
    <t>GB/T 4897-2015</t>
  </si>
  <si>
    <t>规格尺寸及其偏差</t>
  </si>
  <si>
    <t>GB/T 41715-2022</t>
  </si>
  <si>
    <t>板内密度偏差</t>
  </si>
  <si>
    <t>挥发性有机化合物</t>
  </si>
  <si>
    <t>GB/T 17657-1999</t>
  </si>
  <si>
    <t>GB 18584-2001</t>
  </si>
  <si>
    <t>室内装饰装修材料 人造板及其制品中甲醛释放限量 GB 18580-2025</t>
  </si>
  <si>
    <t>人造板及其制品甲醛释放量分级 GB/T 39600-2021</t>
  </si>
  <si>
    <t>GB/T 39600-2021</t>
  </si>
  <si>
    <t>GB 11614-2022</t>
  </si>
  <si>
    <t>GB/T 15763.2</t>
  </si>
  <si>
    <t>边部加工</t>
  </si>
  <si>
    <t>圆孔</t>
  </si>
  <si>
    <t>平整度</t>
  </si>
  <si>
    <t>直边弯曲度</t>
  </si>
  <si>
    <t>扭曲</t>
  </si>
  <si>
    <t>弯曲强度</t>
  </si>
  <si>
    <t>GB/T 15763.3</t>
  </si>
  <si>
    <t>可见光透射比</t>
  </si>
  <si>
    <t>可见光反射比</t>
  </si>
  <si>
    <t>90d</t>
  </si>
  <si>
    <t>GB/T 3810.2</t>
  </si>
  <si>
    <t>5d</t>
  </si>
  <si>
    <t>GB/T 3810.3</t>
  </si>
  <si>
    <t>GB/T 3810.4</t>
  </si>
  <si>
    <t>GB/T 3810.11</t>
  </si>
  <si>
    <t>GB/T 13891</t>
  </si>
  <si>
    <t>10d</t>
  </si>
  <si>
    <t>2kg</t>
  </si>
  <si>
    <t>收费标准</t>
  </si>
  <si>
    <t>样品数量</t>
  </si>
  <si>
    <t>检验周期</t>
  </si>
  <si>
    <t>GB/T 5237.6-2017</t>
  </si>
  <si>
    <t>150×8=1200</t>
  </si>
  <si>
    <t>纵向抗剪特征值（常温）</t>
  </si>
  <si>
    <t>纵向抗剪特征值（高温）</t>
  </si>
  <si>
    <t>壁厚偏差</t>
  </si>
  <si>
    <t>装市面上膜层局部厚度</t>
  </si>
  <si>
    <t>干附着性</t>
  </si>
  <si>
    <t>湿附着性</t>
  </si>
  <si>
    <t>沸水附着性</t>
  </si>
  <si>
    <t>压痕硬度</t>
  </si>
  <si>
    <t>制样费</t>
  </si>
  <si>
    <t>合计</t>
  </si>
  <si>
    <t>GB/T 5237.2-2017</t>
  </si>
  <si>
    <t>局部膜厚</t>
  </si>
  <si>
    <t>平均膜厚</t>
  </si>
  <si>
    <t>封孔质量</t>
  </si>
  <si>
    <t>GB/T 5237.3-2017</t>
  </si>
  <si>
    <t>阳极氧化膜局部膜厚</t>
  </si>
  <si>
    <t>漆膜局部膜厚</t>
  </si>
  <si>
    <t>复合膜局部膜厚</t>
  </si>
  <si>
    <t>漆膜硬度</t>
  </si>
  <si>
    <t>漆膜干附着性</t>
  </si>
  <si>
    <t>漆膜湿附着性</t>
  </si>
  <si>
    <t>耐碱性</t>
  </si>
  <si>
    <t>GB/T 5237.4-2017</t>
  </si>
  <si>
    <t>装饰面上的膜层局
部厚度</t>
  </si>
  <si>
    <t>GB/T 5237.5-2017</t>
  </si>
  <si>
    <t>化学成分</t>
  </si>
  <si>
    <t>C</t>
  </si>
  <si>
    <t>GB 1499.2-2024</t>
  </si>
  <si>
    <t>Si</t>
  </si>
  <si>
    <t>Mn</t>
  </si>
  <si>
    <t>P</t>
  </si>
  <si>
    <t>S</t>
  </si>
  <si>
    <t>工艺性能</t>
  </si>
  <si>
    <t>弯曲</t>
  </si>
  <si>
    <t>外形尺寸</t>
  </si>
  <si>
    <t>横肋高</t>
  </si>
  <si>
    <t>肋间距</t>
  </si>
  <si>
    <t>金相组织</t>
  </si>
  <si>
    <t>宏观金相</t>
  </si>
  <si>
    <t>微观组织</t>
  </si>
  <si>
    <t>维氏硬度</t>
  </si>
  <si>
    <t>重量偏差</t>
  </si>
  <si>
    <t>表面标志</t>
  </si>
  <si>
    <t>疲劳性能</t>
  </si>
  <si>
    <t>20d</t>
  </si>
  <si>
    <t>GB 1499.1-2024</t>
  </si>
  <si>
    <t>直径</t>
  </si>
  <si>
    <t>不圆度</t>
  </si>
  <si>
    <t>弯曲度</t>
  </si>
  <si>
    <t>尺寸（横中点高、横肋间距）</t>
  </si>
  <si>
    <t>GB 13788-2024</t>
  </si>
  <si>
    <t>表面牌号标志</t>
  </si>
  <si>
    <t>拉伸</t>
  </si>
  <si>
    <t>规定塑性延伸强度</t>
  </si>
  <si>
    <t>断后伸长率</t>
  </si>
  <si>
    <t>反复弯曲</t>
  </si>
  <si>
    <t>在容器中状态</t>
  </si>
  <si>
    <t>HG/T 4847-2015</t>
  </si>
  <si>
    <t>黏度</t>
  </si>
  <si>
    <t>GB/T 2794-1995</t>
  </si>
  <si>
    <t xml:space="preserve">GB/T 1724-1979 </t>
  </si>
  <si>
    <t>结皮性</t>
  </si>
  <si>
    <t>冻融性稳定性</t>
  </si>
  <si>
    <t>GB/T 9268-2008</t>
  </si>
  <si>
    <t>热储存稳定性</t>
  </si>
  <si>
    <t>遮盖力</t>
  </si>
  <si>
    <t>GB/T 1726-1979</t>
  </si>
  <si>
    <t>不挥发物含量</t>
  </si>
  <si>
    <t>GB/T 1725-2007</t>
  </si>
  <si>
    <t>GB 18582-2008</t>
  </si>
  <si>
    <t>漆膜外观</t>
  </si>
  <si>
    <t>闪锈抑制性</t>
  </si>
  <si>
    <t>干燥时间</t>
  </si>
  <si>
    <t>GB/T 1728-1979</t>
  </si>
  <si>
    <t>GB/T 6742-2007</t>
  </si>
  <si>
    <t>耐冲击性</t>
  </si>
  <si>
    <t>GB/T 1732-1993</t>
  </si>
  <si>
    <t>划格试验</t>
  </si>
  <si>
    <t>GB/T 9286-1998</t>
  </si>
  <si>
    <t>光泽</t>
  </si>
  <si>
    <t>GB/T 9754-2007</t>
  </si>
  <si>
    <t>GB/T 1730-2007</t>
  </si>
  <si>
    <t>耐水性</t>
  </si>
  <si>
    <t>GB/T 1733-1993</t>
  </si>
  <si>
    <t>耐人工气候老化性</t>
  </si>
  <si>
    <t>GB/T 1865-2009
GB/T 1766-2008</t>
  </si>
  <si>
    <t>1kg</t>
  </si>
  <si>
    <t>耐盐水性</t>
  </si>
  <si>
    <t>GB/T 9274-1988</t>
  </si>
  <si>
    <t>GB/T 25264-2010</t>
  </si>
  <si>
    <t>原漆颜色</t>
  </si>
  <si>
    <t>GB/T 1722-1992</t>
  </si>
  <si>
    <t>流出时间</t>
  </si>
  <si>
    <t>GB/T 6753.4-1998</t>
  </si>
  <si>
    <t>GB/T 6739-2006</t>
  </si>
  <si>
    <t>耐汽油性</t>
  </si>
  <si>
    <t>耐热性</t>
  </si>
  <si>
    <t>GB/T 1735-2009</t>
  </si>
  <si>
    <t>与底材的适应性</t>
  </si>
  <si>
    <t>GB/T 6753.1-2007</t>
  </si>
  <si>
    <t>HG/T 4340-2012</t>
  </si>
  <si>
    <t>不挥发分</t>
  </si>
  <si>
    <t>流挂性</t>
  </si>
  <si>
    <t>GB/T 9264-2012</t>
  </si>
  <si>
    <t>适用期</t>
  </si>
  <si>
    <t>贮存稳定性</t>
  </si>
  <si>
    <t>GB/T 6753.3-1986</t>
  </si>
  <si>
    <t>32d</t>
  </si>
  <si>
    <t xml:space="preserve">GB/T 6742-2007 </t>
  </si>
  <si>
    <t>GB/T 5210-2006</t>
  </si>
  <si>
    <t>HG/T 4336-2012</t>
  </si>
  <si>
    <t>玻璃鳞片的定性</t>
  </si>
  <si>
    <t>涂膜外观</t>
  </si>
  <si>
    <t xml:space="preserve">HG/T 4336-2012 </t>
  </si>
  <si>
    <t>GB/T 1768-2006</t>
  </si>
  <si>
    <t>耐酸性</t>
  </si>
  <si>
    <t>12d</t>
  </si>
  <si>
    <t>GB/T 9274-2007</t>
  </si>
  <si>
    <t>13d</t>
  </si>
  <si>
    <t>耐盐雾性</t>
  </si>
  <si>
    <t>GB/T 1771-2007</t>
  </si>
  <si>
    <t>10d+1000h</t>
  </si>
  <si>
    <t>在容器中的状态</t>
  </si>
  <si>
    <t>GB/T 25263-2010</t>
  </si>
  <si>
    <t>GB/T6753.1-2007</t>
  </si>
  <si>
    <t>18d</t>
  </si>
  <si>
    <t>15d</t>
  </si>
  <si>
    <t xml:space="preserve">GB/T 9753-2007 </t>
  </si>
  <si>
    <t>36d</t>
  </si>
  <si>
    <t>24d</t>
  </si>
  <si>
    <t>GB 18581-2009</t>
  </si>
  <si>
    <t>GB/T 23993-2009
GB 18583-2008</t>
  </si>
  <si>
    <t>苯、甲苯、乙苯、二甲苯的总和</t>
  </si>
  <si>
    <t>GB/T 18446-2009</t>
  </si>
  <si>
    <t>乙二醇醚及醚酯总和</t>
  </si>
  <si>
    <t>GB 24408-2009</t>
  </si>
  <si>
    <t>GB/T 22374-2018</t>
  </si>
  <si>
    <t>JG/T 481-2015</t>
  </si>
  <si>
    <t>甲苯、乙苯、二甲苯的总和</t>
  </si>
  <si>
    <t>邻苯二甲酸酯含量</t>
  </si>
  <si>
    <t>GB 24613-2009</t>
  </si>
  <si>
    <t>容器中状态</t>
  </si>
  <si>
    <t>GB/T 9265-2009</t>
  </si>
  <si>
    <t>10d~30d</t>
  </si>
  <si>
    <t>初始流动度</t>
  </si>
  <si>
    <t>JG/T 986-2005</t>
  </si>
  <si>
    <t>GB/T 6739-2006
GB/T 2411-2008</t>
  </si>
  <si>
    <t>拉伸粘结强度（标准条件）</t>
  </si>
  <si>
    <t>拉伸粘结强度（浸水后）</t>
  </si>
  <si>
    <t>防滑性</t>
  </si>
  <si>
    <t>GB/T 4100-2015</t>
  </si>
  <si>
    <t>耐化学性（耐碱性）</t>
  </si>
  <si>
    <t>耐化学性（耐酸性）</t>
  </si>
  <si>
    <t>耐化学性（耐油性）</t>
  </si>
  <si>
    <t>GB/T 1865-2009  
GB/T 1766-2008</t>
  </si>
  <si>
    <t>JC/T 2327-2015</t>
  </si>
  <si>
    <t>JC/T 985-2017</t>
  </si>
  <si>
    <t>维卡软化点</t>
  </si>
  <si>
    <t>GB/T 1633-2000</t>
  </si>
  <si>
    <t>GBT 17671-1999</t>
  </si>
  <si>
    <t>GB/T 23999-2009 6.4.1</t>
  </si>
  <si>
    <t>GB/T 1724-1979</t>
  </si>
  <si>
    <t>不挥发物</t>
  </si>
  <si>
    <t>GB/T 23999-2009 6.4.5</t>
  </si>
  <si>
    <t>耐冻融性</t>
  </si>
  <si>
    <t>GB/T 9755-2014 5.5</t>
  </si>
  <si>
    <t>GB/T 23999-2009 6.4.7</t>
  </si>
  <si>
    <t>GB/T 23999-2009 6.4.9</t>
  </si>
  <si>
    <t>GB/T 20624.2-2006</t>
  </si>
  <si>
    <t>抗粘连性</t>
  </si>
  <si>
    <t xml:space="preserve">GB/T 23982-2009 </t>
  </si>
  <si>
    <t>耐划伤性</t>
  </si>
  <si>
    <t>GB/T 9279-2007</t>
  </si>
  <si>
    <t>GB/T 4893.1-2005</t>
  </si>
  <si>
    <t>GB/T 4893.3-2005</t>
  </si>
  <si>
    <t>耐黄变性</t>
  </si>
  <si>
    <t>GB/T 23987-2009</t>
  </si>
  <si>
    <t>JG/T 210-2018</t>
  </si>
  <si>
    <t>1d</t>
  </si>
  <si>
    <t>低温稳定性</t>
  </si>
  <si>
    <t>6d</t>
  </si>
  <si>
    <t>GB/T 1728-1989</t>
  </si>
  <si>
    <t>2d</t>
  </si>
  <si>
    <t>GB/T 9265</t>
  </si>
  <si>
    <t>透水性</t>
  </si>
  <si>
    <t>8d</t>
  </si>
  <si>
    <t>与下道涂层的适应性</t>
  </si>
  <si>
    <t>加固性能</t>
  </si>
  <si>
    <t>抗泛盐碱性</t>
  </si>
  <si>
    <t>与下道涂层适应性</t>
  </si>
  <si>
    <t>GB 24408</t>
  </si>
  <si>
    <t>太阳光反射比</t>
  </si>
  <si>
    <t xml:space="preserve"> JG/T 235-2014</t>
  </si>
  <si>
    <t>近红外反射比</t>
  </si>
  <si>
    <t>半球发射率</t>
  </si>
  <si>
    <t>人工气候老化后太阳光反射比变化率</t>
  </si>
  <si>
    <t>70d</t>
  </si>
  <si>
    <t>污染后太阳光反射比变化率</t>
  </si>
  <si>
    <t>HG/T 4104-2019</t>
  </si>
  <si>
    <t>基料中氟含量</t>
  </si>
  <si>
    <t>对比率</t>
  </si>
  <si>
    <t>GB/T 9755-2009</t>
  </si>
  <si>
    <t xml:space="preserve">GB/T 9286-1998 </t>
  </si>
  <si>
    <t>耐酸雨性</t>
  </si>
  <si>
    <t xml:space="preserve">GB/T 9274-1988 </t>
  </si>
  <si>
    <t>耐湿冷热循环性</t>
  </si>
  <si>
    <t>JG/T 25-1999</t>
  </si>
  <si>
    <t>耐洗刷性</t>
  </si>
  <si>
    <t>GB/T 9755-2014</t>
  </si>
  <si>
    <t>GB/T 9780-2013</t>
  </si>
  <si>
    <t>11d</t>
  </si>
  <si>
    <t>荧光紫外加速老化</t>
  </si>
  <si>
    <t>50d</t>
  </si>
  <si>
    <t>GB/T 23986-2009</t>
  </si>
  <si>
    <t>80d</t>
  </si>
  <si>
    <t>25d</t>
  </si>
  <si>
    <t>连续冷凝试验</t>
  </si>
  <si>
    <t xml:space="preserve">GB/T 13893-2008 </t>
  </si>
  <si>
    <t>JG/T 172-2014</t>
  </si>
  <si>
    <t>干燥时间（表干）</t>
  </si>
  <si>
    <t>GB/T 23981-2009</t>
  </si>
  <si>
    <t>耐人工老化性</t>
  </si>
  <si>
    <t>涂层耐温变性</t>
  </si>
  <si>
    <t>17d</t>
  </si>
  <si>
    <t>断裂伸长率（标准状态下）</t>
  </si>
  <si>
    <t>JG/T 172-2012</t>
  </si>
  <si>
    <t>JG/T 172-2013</t>
  </si>
  <si>
    <t>低温柔性</t>
  </si>
  <si>
    <t>GB/T 23997-2009 5.4.1</t>
  </si>
  <si>
    <t>GB/T 23997-2009 5.4.2</t>
  </si>
  <si>
    <t>遮盖率</t>
  </si>
  <si>
    <t>GB/T 9757-2001</t>
  </si>
  <si>
    <t>GB/T 23997-2009 5.4.5</t>
  </si>
  <si>
    <t>GB/T 23997-2009 5.4.6</t>
  </si>
  <si>
    <t>耐醇性</t>
  </si>
  <si>
    <t>耐污染性</t>
  </si>
  <si>
    <t>耐黄变性（仅限标称耐黄变样品）</t>
  </si>
  <si>
    <t>GB/T 23997-2009 5.4.7</t>
  </si>
  <si>
    <t>HG/T 3655-2012</t>
  </si>
  <si>
    <t xml:space="preserve">GB/T 6739-2006       </t>
  </si>
  <si>
    <t>苯含量</t>
  </si>
  <si>
    <t>甲苯、二甲苯、乙苯含量总和</t>
  </si>
  <si>
    <t>卤代烃含量</t>
  </si>
  <si>
    <t>可溶性重金属含量</t>
  </si>
  <si>
    <t>HG/T 3792-2014</t>
  </si>
  <si>
    <t>GB/T 9754-1988</t>
  </si>
  <si>
    <t>JTJ 275-2000</t>
  </si>
  <si>
    <t>GB/T 1865-1997
 GB/T 1766-1995</t>
  </si>
  <si>
    <t>135d</t>
  </si>
  <si>
    <t>耐湿热性</t>
  </si>
  <si>
    <t>GB/T 1740-1989</t>
  </si>
  <si>
    <t>GB/T 1771-1991</t>
  </si>
  <si>
    <t>混合后状态</t>
  </si>
  <si>
    <t>GB/T 23455-2009</t>
  </si>
  <si>
    <t>初期干燥抗裂性</t>
  </si>
  <si>
    <t>GB/T 9779-2005</t>
  </si>
  <si>
    <t>JC/T 985-2005</t>
  </si>
  <si>
    <t>与砂浆的拉伸粘结强度（标准状态）</t>
  </si>
  <si>
    <t>与砂浆的拉伸粘结强度（碱处理）</t>
  </si>
  <si>
    <t>22d</t>
  </si>
  <si>
    <t>与砂浆的拉伸粘结强度（冻融循环处理）</t>
  </si>
  <si>
    <t>16d</t>
  </si>
  <si>
    <t>柔韧性</t>
  </si>
  <si>
    <t>GB/T 1748-1979</t>
  </si>
  <si>
    <t>与陶瓷装的拉伸粘结强度（标准状态）</t>
  </si>
  <si>
    <t>与陶瓷装的拉伸粘结强度（浸水处理）</t>
  </si>
  <si>
    <t>与陶瓷装的拉伸粘结强度（冻融循环处理）</t>
  </si>
  <si>
    <t>断裂伸长率（热处理）</t>
  </si>
  <si>
    <t>GB/T 9266-1988</t>
  </si>
  <si>
    <t>断裂伸长率（标准状态）</t>
  </si>
  <si>
    <t>粘结强度（标准状态）</t>
  </si>
  <si>
    <t>柔韧性（标准状态）</t>
  </si>
  <si>
    <t xml:space="preserve">JG/T 25-1999 </t>
  </si>
  <si>
    <t>GB/T 9265-1988</t>
  </si>
  <si>
    <t>水蒸气透过率</t>
  </si>
  <si>
    <t>JG/T 309</t>
  </si>
  <si>
    <t>粘结强度（浸水后）</t>
  </si>
  <si>
    <t>柔韧性（热处理）</t>
  </si>
  <si>
    <t>柔韧性（低温处理）</t>
  </si>
  <si>
    <t>GB/T 9779-2015 复层建筑涂料（底漆-内墙封闭型）</t>
  </si>
  <si>
    <t xml:space="preserve">序号 </t>
  </si>
  <si>
    <t xml:space="preserve">检验项目大类（如有） </t>
  </si>
  <si>
    <t xml:space="preserve">样品数量（单项样品数量） </t>
  </si>
  <si>
    <t>GB/T 9779-2015 复层建筑涂料（底漆-内墙渗透型）</t>
  </si>
  <si>
    <t>GB/T 9779-2015 复层建筑涂料（底漆外墙渗透型）</t>
  </si>
  <si>
    <t>GB/T 9779-2015 复层建筑涂料（底漆外墙封闭型）</t>
  </si>
  <si>
    <t>JC/T 2177-2021</t>
  </si>
  <si>
    <t>表干时间</t>
  </si>
  <si>
    <t>耐温湿性能</t>
  </si>
  <si>
    <t xml:space="preserve">JC/T 2177-2021 </t>
  </si>
  <si>
    <t>硅藻材料成分</t>
  </si>
  <si>
    <t>挥发性有机化合物含量</t>
  </si>
  <si>
    <t>抗霉菌性能</t>
  </si>
  <si>
    <t>HG/T 3950-2007</t>
  </si>
  <si>
    <t>37d</t>
  </si>
  <si>
    <t>抗霉菌耐久性能</t>
  </si>
  <si>
    <t>42d</t>
  </si>
  <si>
    <t>挥发性有机化合物（VOC）含量</t>
  </si>
  <si>
    <t xml:space="preserve">GB/T 23985-2009 </t>
  </si>
  <si>
    <t>甲醛含量</t>
  </si>
  <si>
    <t>GB/T 23993-2009</t>
  </si>
  <si>
    <t>苯、甲苯、乙苯、二甲苯总和含量</t>
  </si>
  <si>
    <t>GB/T 23990-2009</t>
  </si>
  <si>
    <t>总铅（Pb）含量</t>
  </si>
  <si>
    <t xml:space="preserve">GB∕T 30647-2014 </t>
  </si>
  <si>
    <t>GB/T 23991-2009</t>
  </si>
  <si>
    <t>GB 6566-2001</t>
  </si>
  <si>
    <t>HG/T 4567-2013</t>
  </si>
  <si>
    <t xml:space="preserve">GB/T 528-2009 </t>
  </si>
  <si>
    <t>断裂伸长率</t>
  </si>
  <si>
    <t>反射隔热性能</t>
  </si>
  <si>
    <t>JC/T 1040-2020</t>
  </si>
  <si>
    <t>污染后太阳光反射比保持率</t>
  </si>
  <si>
    <t>JC/T 1040-2020
GB/T 9780-2013</t>
  </si>
  <si>
    <t>HG/T 4338-2012</t>
  </si>
  <si>
    <t>33d</t>
  </si>
  <si>
    <t>GB/T 1865-1997
GB/T 1766-1995</t>
  </si>
  <si>
    <t>HG/T 2240-2012</t>
  </si>
  <si>
    <t>颜色</t>
  </si>
  <si>
    <t>GA/T 298-2001</t>
  </si>
  <si>
    <t>VOC</t>
  </si>
  <si>
    <t>HJ/T 414-2007</t>
  </si>
  <si>
    <t>苯质量分数</t>
  </si>
  <si>
    <t>甲醇</t>
  </si>
  <si>
    <t>GB/T 18446-2001</t>
  </si>
  <si>
    <t>GB/T 25261-2018</t>
  </si>
  <si>
    <t>JG/T 235-2014</t>
  </si>
  <si>
    <t>JG/T 235-2014
GB/T 9780-2013</t>
  </si>
  <si>
    <t>与参比黑板的隔热温度</t>
  </si>
  <si>
    <t>JG/T 25-2017</t>
  </si>
  <si>
    <t>HG/T 4566-2013</t>
  </si>
  <si>
    <t>HG/T 4758-2014</t>
  </si>
  <si>
    <t xml:space="preserve">GB/T 6739-2006  </t>
  </si>
  <si>
    <t>耐挥发油性</t>
  </si>
  <si>
    <t xml:space="preserve"> HG/T 4845-2015 </t>
  </si>
  <si>
    <t>不挥发物中金属锌含量</t>
  </si>
  <si>
    <t xml:space="preserve">GB/T 5210-2006
 HG/T 4845-2015 </t>
  </si>
  <si>
    <t>不挥发物中全锌含量</t>
  </si>
  <si>
    <t xml:space="preserve"> GB/T 1731-1993</t>
  </si>
  <si>
    <t>92d</t>
  </si>
  <si>
    <t>配套性</t>
  </si>
  <si>
    <t>JG/T 224-2007</t>
  </si>
  <si>
    <t>GB/T 6753.6</t>
  </si>
  <si>
    <t>耐弯曲性</t>
  </si>
  <si>
    <t>500h+7d</t>
  </si>
  <si>
    <t>200h+7d</t>
  </si>
  <si>
    <t>面漆适应性</t>
  </si>
  <si>
    <t>1000h+7d</t>
  </si>
  <si>
    <t>GB/T 34676-2017</t>
  </si>
  <si>
    <t>GB/T 9756-2009</t>
  </si>
  <si>
    <t>游离甲醛含量</t>
  </si>
  <si>
    <t xml:space="preserve">GB/T 34683-2017 </t>
  </si>
  <si>
    <t>苯、甲苯、二甲苯、乙苯的总量</t>
  </si>
  <si>
    <t>乙二醇醚及醚酯含量总和</t>
  </si>
  <si>
    <t>可溶性元素含量</t>
  </si>
  <si>
    <t xml:space="preserve">GB/T 24613-2009 </t>
  </si>
  <si>
    <t>烷基酚聚氧乙烯醚含量</t>
  </si>
  <si>
    <t>GB/T 31414-2015</t>
  </si>
  <si>
    <t>耐沾污综合能力</t>
  </si>
  <si>
    <t>HG/T 4756-2014</t>
  </si>
  <si>
    <t>耐污渍性</t>
  </si>
  <si>
    <t>GB/T 9780-2013
HG/T 5065-2016</t>
  </si>
  <si>
    <t>耐污渍持久性</t>
  </si>
  <si>
    <t>容器中的状态</t>
  </si>
  <si>
    <t>JC/T 1015-2006</t>
  </si>
  <si>
    <t>固体含量</t>
  </si>
  <si>
    <t>JC/T 907-2003</t>
  </si>
  <si>
    <t>流动度</t>
  </si>
  <si>
    <t>GB/T 17671-1999</t>
  </si>
  <si>
    <t>邵氏硬度</t>
  </si>
  <si>
    <t>GB/T 2411-1980</t>
  </si>
  <si>
    <t>耐化学性</t>
  </si>
  <si>
    <t>5kg</t>
  </si>
  <si>
    <t>GB 18581</t>
  </si>
  <si>
    <t>卤代烃</t>
  </si>
  <si>
    <t>可迁移元素的限量</t>
  </si>
  <si>
    <t>邻苯总量</t>
  </si>
  <si>
    <t>满足检测需求</t>
  </si>
  <si>
    <t>甲苯与二甲苯（含乙苯）总和含量</t>
  </si>
  <si>
    <t>苯系物总和含量</t>
  </si>
  <si>
    <t>卤代烃总和含量</t>
  </si>
  <si>
    <t>GB/T 23992-2009</t>
  </si>
  <si>
    <t>乙二醇醚及醚酯总和含量</t>
  </si>
  <si>
    <t xml:space="preserve">GB/T 23986-2009 </t>
  </si>
  <si>
    <t>重金属含量</t>
  </si>
  <si>
    <t>HG/T 4570-2013</t>
  </si>
  <si>
    <t>杯突试验</t>
  </si>
  <si>
    <t>耐温变性</t>
  </si>
  <si>
    <t>GB/T 5209-1985</t>
  </si>
  <si>
    <t>耐油性</t>
  </si>
  <si>
    <t>GB/T 1740-2007</t>
  </si>
  <si>
    <t>烷基酚聚氧乙烯脂总和含量</t>
  </si>
  <si>
    <t xml:space="preserve">GB/T 31414-2015 </t>
  </si>
  <si>
    <t>拉伸粘结强度（与水泥砂浆）标准状态</t>
  </si>
  <si>
    <t>拉伸粘结强度（与水泥砂浆）浸水处理</t>
  </si>
  <si>
    <t>48d</t>
  </si>
  <si>
    <t>拉伸粘结强度（与水泥砂浆）冻融循环处理</t>
  </si>
  <si>
    <t>拉伸粘结强度（与胶粉聚苯颗粒浆料）标准状态</t>
  </si>
  <si>
    <t>拉伸粘结强度（与胶粉聚苯颗粒浆料）浸水处理</t>
  </si>
  <si>
    <t>选做项目</t>
  </si>
  <si>
    <t>JG/T 158-2013 胶粉聚苯颗粒外墙外保温系统材料（基层界面砂浆）</t>
  </si>
  <si>
    <t>可溶性重金属含量（限色漆、腻子做）</t>
  </si>
  <si>
    <t>多环芳烃总和含量</t>
  </si>
  <si>
    <t>游离二异氰酸酯总和含量</t>
  </si>
  <si>
    <t>甲醇含量</t>
  </si>
  <si>
    <t>邻苯二甲酸酯总和含量</t>
  </si>
  <si>
    <t xml:space="preserve">GB/T 30646-2014  </t>
  </si>
  <si>
    <t>JG/T 26-2002</t>
  </si>
  <si>
    <t>热贮存稳定性</t>
  </si>
  <si>
    <t>低温贮存稳定性</t>
  </si>
  <si>
    <t>GB/T 9266-2009</t>
  </si>
  <si>
    <t>29d</t>
  </si>
  <si>
    <t>GB/T 1865-2009</t>
  </si>
  <si>
    <t>56d</t>
  </si>
  <si>
    <t>44d</t>
  </si>
  <si>
    <t>苯含量：限溶剂型涂料、非水性辐射固化涂料
甲苯与二甲苯（含乙苯）总和含量：限溶剂型涂料、非水性辐射固化涂料
卤代烃总和含量：限溶剂型涂料、非水性辐射固化涂料
多环芳烃总和含量：限溶剂型涂料、非水性辐射固化涂料
甲醇含量：限无机类涂料
乙二醇醚及醚酯总和含量：限水性涂料、溶剂型涂料、辐射固化涂料
重金属含量：限色漆、粉末涂料、醇酸清漆</t>
  </si>
  <si>
    <t>GB 30982-2014</t>
  </si>
  <si>
    <t>甲苯二异氰酸酯</t>
  </si>
  <si>
    <t>二氯甲烷</t>
  </si>
  <si>
    <t>GB18583-2008</t>
  </si>
  <si>
    <t xml:space="preserve">HG/T 5173-2017 </t>
  </si>
  <si>
    <t>HG/T 4761-2014</t>
  </si>
  <si>
    <t>涂层耐热变性</t>
  </si>
  <si>
    <t>JGT 25-1999</t>
  </si>
  <si>
    <t>HG/T 4759-2014</t>
  </si>
  <si>
    <t xml:space="preserve"> HG/T 4759-2014</t>
  </si>
  <si>
    <t>1</t>
  </si>
  <si>
    <t>JC/T 484-2006</t>
  </si>
  <si>
    <t>2</t>
  </si>
  <si>
    <t>GB/T 13477.2-2002</t>
  </si>
  <si>
    <t>3</t>
  </si>
  <si>
    <t>下垂度</t>
  </si>
  <si>
    <t>GB/T 13477.6-2002</t>
  </si>
  <si>
    <t>4</t>
  </si>
  <si>
    <t>GB/T 13477.5-2002</t>
  </si>
  <si>
    <t>5</t>
  </si>
  <si>
    <t>挤出性</t>
  </si>
  <si>
    <t>GB/T 13477.3-2002</t>
  </si>
  <si>
    <t>6</t>
  </si>
  <si>
    <t>弹性恢复率</t>
  </si>
  <si>
    <t>GB/T 13477.17-2002</t>
  </si>
  <si>
    <t>7</t>
  </si>
  <si>
    <t>定伸粘结性</t>
  </si>
  <si>
    <t>GB/T 13477.10-2002</t>
  </si>
  <si>
    <t>8</t>
  </si>
  <si>
    <t>浸水后定伸粘结性</t>
  </si>
  <si>
    <t>GB/T 13477.11-2002</t>
  </si>
  <si>
    <t>35d</t>
  </si>
  <si>
    <t>9</t>
  </si>
  <si>
    <t>GB/T 13477.13-2002</t>
  </si>
  <si>
    <t>45d</t>
  </si>
  <si>
    <t>10</t>
  </si>
  <si>
    <t>11</t>
  </si>
  <si>
    <t>浸水后断裂伸长率</t>
  </si>
  <si>
    <t>12</t>
  </si>
  <si>
    <t>13</t>
  </si>
  <si>
    <t>14</t>
  </si>
  <si>
    <t>体积变化率</t>
  </si>
  <si>
    <t>38d</t>
  </si>
  <si>
    <t>15</t>
  </si>
  <si>
    <t>养护费用</t>
  </si>
  <si>
    <t>稠度</t>
  </si>
  <si>
    <t xml:space="preserve">GB/T 1749-1979 </t>
  </si>
  <si>
    <t>施工性能</t>
  </si>
  <si>
    <t>漆膜颜色及外观</t>
  </si>
  <si>
    <t>不粘胎干燥时间</t>
  </si>
  <si>
    <t>GB/T 1720-1979</t>
  </si>
  <si>
    <t>漆膜柔韧性</t>
  </si>
  <si>
    <t>GB/T 1731-1993</t>
  </si>
  <si>
    <t>玻璃珠撒布试验</t>
  </si>
  <si>
    <t>玻璃珠牢固附着率</t>
  </si>
  <si>
    <t>相对密度</t>
  </si>
  <si>
    <t>软化点</t>
  </si>
  <si>
    <t>GB/T 9284-1988</t>
  </si>
  <si>
    <t>白色度</t>
  </si>
  <si>
    <t>加热残留份</t>
  </si>
  <si>
    <t>GB/T 3186-2006</t>
  </si>
  <si>
    <t>预混玻璃珠含量</t>
  </si>
  <si>
    <t>JT/T 280-2022</t>
  </si>
  <si>
    <t xml:space="preserve">JT/T 1326-2020 </t>
  </si>
  <si>
    <t>施划性能</t>
  </si>
  <si>
    <t>GB/T 1727-1992</t>
  </si>
  <si>
    <t>涂层外观</t>
  </si>
  <si>
    <t>色度性能</t>
  </si>
  <si>
    <t xml:space="preserve"> GB/T 9265-2009</t>
  </si>
  <si>
    <t>人工加速耐候性</t>
  </si>
  <si>
    <t>GB/T 6750-2007</t>
  </si>
  <si>
    <t>GB/T 9284.1-2015</t>
  </si>
  <si>
    <t>涂层低温抗裂性</t>
  </si>
  <si>
    <t>加热稳定性</t>
  </si>
  <si>
    <t>耐热变形性</t>
  </si>
  <si>
    <t>JT/T 712-2008</t>
  </si>
  <si>
    <t>总有机物含量</t>
  </si>
  <si>
    <t>HG/T 2814-2009</t>
  </si>
  <si>
    <t>GB/T 2793</t>
  </si>
  <si>
    <t>粘度</t>
  </si>
  <si>
    <t>GB/T 1723</t>
  </si>
  <si>
    <t>异氰酸酯含量</t>
  </si>
  <si>
    <t>HG/T 2409</t>
  </si>
  <si>
    <t>闪点</t>
  </si>
  <si>
    <t>GB/T 21775</t>
  </si>
  <si>
    <t>剪切强度</t>
  </si>
  <si>
    <t>HG/T 5065-2016</t>
  </si>
  <si>
    <t xml:space="preserve">GB/T 2410-2008 </t>
  </si>
  <si>
    <t>雾度</t>
  </si>
  <si>
    <t xml:space="preserve"> GB/T 9780-2013</t>
  </si>
  <si>
    <t>9d</t>
  </si>
  <si>
    <t>GB/T 1865-1997
GB/T 1766-2008</t>
  </si>
  <si>
    <t>与下层涂料的适应性</t>
  </si>
  <si>
    <t>GB/T 23999-2009</t>
  </si>
  <si>
    <t>GB/T 27806-2011</t>
  </si>
  <si>
    <t>冷热交替试验</t>
  </si>
  <si>
    <t>40d</t>
  </si>
  <si>
    <t>流挂性（普通型不测）</t>
  </si>
  <si>
    <t>GB/T 25251-2010</t>
  </si>
  <si>
    <t>原漆颜色（不透明产品除外）</t>
  </si>
  <si>
    <t>回粘性</t>
  </si>
  <si>
    <t>GB/T 1762-1980</t>
  </si>
  <si>
    <t>与面漆的适应性</t>
  </si>
  <si>
    <t>重涂适应性</t>
  </si>
  <si>
    <t>渗色性（白色、银色、红色不测）</t>
  </si>
  <si>
    <t>耐酸性（室内用不测）</t>
  </si>
  <si>
    <t>耐人工气候老化性（室内用不测）</t>
  </si>
  <si>
    <t>GB/T 14683-2017</t>
  </si>
  <si>
    <t>拉伸模量（23℃）</t>
  </si>
  <si>
    <t xml:space="preserve">GB/T 13477.8-2017 </t>
  </si>
  <si>
    <t>拉伸模量（-20℃）</t>
  </si>
  <si>
    <t>冷拉-热压后粘结性</t>
  </si>
  <si>
    <t>质量损失率</t>
  </si>
  <si>
    <t>紫外线辐照后粘结性</t>
  </si>
  <si>
    <t>34d</t>
  </si>
  <si>
    <t>浸水光照后后粘结性</t>
  </si>
  <si>
    <t>烷烃增塑剂</t>
  </si>
  <si>
    <t>定伸永久变形</t>
  </si>
  <si>
    <t xml:space="preserve">GB/T 14683-2017 </t>
  </si>
  <si>
    <t>GB/T 23261-2009</t>
  </si>
  <si>
    <t>GB/T 13477.19-2002</t>
  </si>
  <si>
    <t>污染性</t>
  </si>
  <si>
    <t xml:space="preserve">GB/T 23261-2009  </t>
  </si>
  <si>
    <t>57d</t>
  </si>
  <si>
    <t>可溶性铅</t>
  </si>
  <si>
    <t>GB 18581-2001</t>
  </si>
  <si>
    <t>可溶性镉</t>
  </si>
  <si>
    <t>GB 18581-2002</t>
  </si>
  <si>
    <t>可溶性铬</t>
  </si>
  <si>
    <t>GB 18581-2003</t>
  </si>
  <si>
    <t>可溶性汞</t>
  </si>
  <si>
    <t>GB 18581-2004</t>
  </si>
  <si>
    <t>HJ/T 412-2007</t>
  </si>
  <si>
    <t>HJ/T 412-2008</t>
  </si>
  <si>
    <t>氨</t>
  </si>
  <si>
    <t>HJ/T 412-2009</t>
  </si>
  <si>
    <t>HJ/T 412-2010</t>
  </si>
  <si>
    <t>放射性（内外照射指数）</t>
  </si>
  <si>
    <t>HJ/T 412-2011</t>
  </si>
  <si>
    <t>20kg</t>
  </si>
  <si>
    <t>HJ/T 201-2005
GB 18581-2001</t>
  </si>
  <si>
    <t>内照射指数</t>
  </si>
  <si>
    <t>外照射指数</t>
  </si>
  <si>
    <t>可溶性重金属铅</t>
  </si>
  <si>
    <t>可溶性重金属镉</t>
  </si>
  <si>
    <t>可溶性重金属铬</t>
  </si>
  <si>
    <t>可溶性重金属汞</t>
  </si>
  <si>
    <t>HJ/T 201-2005</t>
  </si>
  <si>
    <t>苯类溶剂</t>
  </si>
  <si>
    <t>JC/T 548-2016</t>
  </si>
  <si>
    <t>GB/T 14518</t>
  </si>
  <si>
    <t>晾置时间</t>
  </si>
  <si>
    <t>湿粘性</t>
  </si>
  <si>
    <t>滑动性</t>
  </si>
  <si>
    <t>冻结解融稳定性</t>
  </si>
  <si>
    <t>GB 18583-2008</t>
  </si>
  <si>
    <t>JC/T 210-2007</t>
  </si>
  <si>
    <t>涂抹外观</t>
  </si>
  <si>
    <t>JC/T 936-2004</t>
  </si>
  <si>
    <t>GB 10294-2008</t>
  </si>
  <si>
    <t>GBT 8811-2008</t>
  </si>
  <si>
    <t>燃烧性</t>
  </si>
  <si>
    <t>拉伸粘结强度 铝板 标准条件</t>
  </si>
  <si>
    <t>拉伸粘结强度 铝板 浸水</t>
  </si>
  <si>
    <t>拉伸粘结强度 PVC塑料板 标准条件</t>
  </si>
  <si>
    <t>拉伸粘结强度 PVC塑料板 浸水</t>
  </si>
  <si>
    <t>拉伸粘结强度 水泥砂浆板 标准条件</t>
  </si>
  <si>
    <t>发泡倍数</t>
  </si>
  <si>
    <t>JC/T 547-2017</t>
  </si>
  <si>
    <t>浸水后拉伸粘结强度</t>
  </si>
  <si>
    <t>热老化后拉伸粘结强度</t>
  </si>
  <si>
    <t>冻融循环后拉伸粘结强度</t>
  </si>
  <si>
    <t>55d</t>
  </si>
  <si>
    <t>滑移</t>
  </si>
  <si>
    <t>晾置时间≥10min：拉伸粘结强度</t>
  </si>
  <si>
    <t>横向变形</t>
  </si>
  <si>
    <t>JC/T 483-2022</t>
  </si>
  <si>
    <t>GB/T 13477.2-2018</t>
  </si>
  <si>
    <t>流动性（下垂度）</t>
  </si>
  <si>
    <t>流动性（流平性）</t>
  </si>
  <si>
    <t>GB/T 13477.3-2017</t>
  </si>
  <si>
    <t>GB/T 13477.17-2017</t>
  </si>
  <si>
    <t>GB/T 13477.10-2017</t>
  </si>
  <si>
    <t>GB/T 13477.11-2017</t>
  </si>
  <si>
    <t>GB/T 13477.13-2019</t>
  </si>
  <si>
    <t>GB/T 13477.19-2017</t>
  </si>
  <si>
    <t>28d浸水后定伸粘结性</t>
  </si>
  <si>
    <t>低温柔性（-40℃）</t>
  </si>
  <si>
    <t>拉伸粘结性（标准条件）</t>
  </si>
  <si>
    <t>拉伸粘结性（28d浸水后）</t>
  </si>
  <si>
    <t>GB/T 13477.9-2017</t>
  </si>
  <si>
    <t>JC/T 881-2017</t>
  </si>
  <si>
    <t>浸油后定伸粘结性</t>
  </si>
  <si>
    <t>GB 16776-2025</t>
  </si>
  <si>
    <t>GB/T 531.1-2008</t>
  </si>
  <si>
    <t>拉伸粘结性-拉伸粘结强度23℃</t>
  </si>
  <si>
    <t>拉伸粘结性-拉伸粘结强度23℃-伸长率10%时的拉伸模量</t>
  </si>
  <si>
    <t>拉伸粘结性-拉伸粘结强度23℃-最大拉伸强度时伸长率</t>
  </si>
  <si>
    <t>拉伸粘结性-拉伸粘结强度23℃-割线刚度</t>
  </si>
  <si>
    <t>拉伸粘结性-拉伸粘结强度23℃-拉伸模量</t>
  </si>
  <si>
    <t>拉伸粘结性-拉伸粘结强度23℃-粘接破坏面积</t>
  </si>
  <si>
    <t>拉伸粘结性-拉伸粘结强度90℃</t>
  </si>
  <si>
    <t>拉伸粘结性-拉伸粘结强度90℃-粘接破坏面积</t>
  </si>
  <si>
    <t>拉伸粘结性-拉伸粘结强度-30℃</t>
  </si>
  <si>
    <t>拉伸粘结性-拉伸粘结强度-30℃-粘接破坏面积</t>
  </si>
  <si>
    <t>拉伸粘结性-拉伸粘结强度+粘接破坏面积（水-紫外线光照）</t>
  </si>
  <si>
    <t>剪切模量</t>
  </si>
  <si>
    <t>热老化</t>
  </si>
  <si>
    <t>定伸粘结</t>
  </si>
  <si>
    <t>GB/T 31851-2015</t>
  </si>
  <si>
    <t xml:space="preserve">JGJ 63-2006 </t>
  </si>
  <si>
    <t>JGJ 63-2007</t>
  </si>
  <si>
    <t>可溶物</t>
  </si>
  <si>
    <t>JGJ 63-2008</t>
  </si>
  <si>
    <t>JGJ 63-2009</t>
  </si>
  <si>
    <t>硫酸盐</t>
  </si>
  <si>
    <t>JGJ 63-2010</t>
  </si>
  <si>
    <t>JGJ 63-2011</t>
  </si>
  <si>
    <t>5L</t>
  </si>
  <si>
    <t xml:space="preserve">GB 12441-20018 </t>
  </si>
  <si>
    <t>GB/T 1724-2019</t>
  </si>
  <si>
    <t>GB/T 1728-2020</t>
  </si>
  <si>
    <t>GB/T 1720-2020</t>
  </si>
  <si>
    <t>GB/T 1731-2020</t>
  </si>
  <si>
    <t>GB/T 1732-2020</t>
  </si>
  <si>
    <t>GB/T 20623-2025</t>
  </si>
  <si>
    <t>不挥发物的质量分数</t>
  </si>
  <si>
    <t>GB/T 18012-2021</t>
  </si>
  <si>
    <t>GB/T 2794-2022</t>
  </si>
  <si>
    <t>最低成膜温度</t>
  </si>
  <si>
    <t>GB/T 9267-2008</t>
  </si>
  <si>
    <t>冻融稳定性</t>
  </si>
  <si>
    <t>机械稳定性</t>
  </si>
  <si>
    <t>稀释稳定性</t>
  </si>
  <si>
    <t>钙离子稳定性</t>
  </si>
  <si>
    <t>残余单体总和</t>
  </si>
  <si>
    <t>GB/T 20623-2006</t>
  </si>
  <si>
    <t>GB/T 23986.2-2023</t>
  </si>
  <si>
    <t>半挥发性有机化合物（SVOC）含量</t>
  </si>
  <si>
    <t>烷基酚聚氧乙烯醚（APEO）总和含量</t>
  </si>
  <si>
    <t>GB/T 528-2009</t>
  </si>
  <si>
    <t>电阻率</t>
  </si>
  <si>
    <t>ASTM D257</t>
  </si>
  <si>
    <t>容器内状况</t>
  </si>
  <si>
    <t>客户自定义</t>
  </si>
  <si>
    <t>储藏稳定性</t>
  </si>
  <si>
    <t>喷涂特性</t>
  </si>
  <si>
    <t xml:space="preserve">GB/T 1735-2009 </t>
  </si>
  <si>
    <t>溶剂</t>
  </si>
  <si>
    <t>煤油和水的耐受性（航空煤油）</t>
  </si>
  <si>
    <t>ASTM D3359</t>
  </si>
  <si>
    <t>26d</t>
  </si>
  <si>
    <t>煤油和水的耐受性（蒸馏水）</t>
  </si>
  <si>
    <t>JGT 298-2010</t>
  </si>
  <si>
    <t>JG/T 24-2000</t>
  </si>
  <si>
    <t>乙二醇醚及其酯类的总量</t>
  </si>
  <si>
    <t xml:space="preserve">GB 24409-2009 </t>
  </si>
  <si>
    <t>卤代烃（以二氯甲烷计）</t>
  </si>
  <si>
    <t>可溶性铅、镉、铬、汞</t>
  </si>
  <si>
    <t>HJ 571-2010</t>
  </si>
  <si>
    <t>耐霉性等级</t>
  </si>
  <si>
    <t>GB/T1741-2020</t>
  </si>
  <si>
    <t>HG/T 2454-2014</t>
  </si>
  <si>
    <t>附着力（拉开法）</t>
  </si>
  <si>
    <t>GB/T 9274-1998</t>
  </si>
  <si>
    <t>JTJ 275-2000
GB/T 9274-1988</t>
  </si>
  <si>
    <t>GB/T 1865-2009
GB/T 1766</t>
  </si>
  <si>
    <t>铅笔硬度（擦伤）</t>
  </si>
  <si>
    <t>GB 14907-2018</t>
  </si>
  <si>
    <t>pH值</t>
  </si>
  <si>
    <t>GB/T 11175-2002</t>
  </si>
  <si>
    <t>GB 14907-2002</t>
  </si>
  <si>
    <t>可释放氨的量</t>
  </si>
  <si>
    <t xml:space="preserve">JG/T 415-2013 </t>
  </si>
  <si>
    <t xml:space="preserve">GB 18582-2008
JG/T 415-2013 </t>
  </si>
  <si>
    <t>甲苯、乙苯、二甲苯总和</t>
  </si>
  <si>
    <t>GB 18586-2001</t>
  </si>
  <si>
    <t>氯乙烯单体限量</t>
  </si>
  <si>
    <t>挥发物的限量</t>
  </si>
  <si>
    <t>ISO 16017-1:2000</t>
  </si>
  <si>
    <t>GB/T 18204.26-2000</t>
  </si>
  <si>
    <t>苯乙烯</t>
  </si>
  <si>
    <t>GB/T 16052-1995</t>
  </si>
  <si>
    <t>6㎡</t>
  </si>
  <si>
    <t>丁基羟基甲苯</t>
  </si>
  <si>
    <t>GB 18583-2001
GB 30982-2014</t>
  </si>
  <si>
    <t>游离苯酚</t>
  </si>
  <si>
    <t xml:space="preserve">GB/T 14074-2006 </t>
  </si>
  <si>
    <t>GB 18580-2001</t>
  </si>
  <si>
    <t>总挥发性有机物的释放速率</t>
  </si>
  <si>
    <t xml:space="preserve">HJ 571-2010 </t>
  </si>
  <si>
    <t>游离甲苯二异氰酸酯</t>
  </si>
  <si>
    <t>正己烷</t>
  </si>
  <si>
    <t xml:space="preserve">GB 19340-2014 </t>
  </si>
  <si>
    <t>GB 18583-2008
GB/T 1033.1-2008 
GB 18587-2001</t>
  </si>
  <si>
    <t>烷基酚聚氧乙烯醚</t>
  </si>
  <si>
    <t>游离甲醛（聚氨酯类不测）</t>
  </si>
  <si>
    <t>丙酮</t>
  </si>
  <si>
    <t>GB 18587-2001</t>
  </si>
  <si>
    <t>游离甲醛（聚氨酯类和其他类不做）</t>
  </si>
  <si>
    <t>甲苯二异氰酸酯（聚氨酯类做）</t>
  </si>
  <si>
    <t>二氯甲烷（聚氨酯类不做）</t>
  </si>
  <si>
    <t>三氯乙烯（聚氨酯类不做）</t>
  </si>
  <si>
    <t>游离甲醛（聚氨酯类不做）</t>
  </si>
  <si>
    <t>GB 33372-2020</t>
  </si>
  <si>
    <t>GB 18582</t>
  </si>
  <si>
    <t>JC 1066-2008</t>
  </si>
  <si>
    <t>苯、甲苯、乙苯、二甲苯总和</t>
  </si>
  <si>
    <t>苯酚</t>
  </si>
  <si>
    <t>蒽</t>
  </si>
  <si>
    <t>萘</t>
  </si>
  <si>
    <t>附着力（划格法）</t>
  </si>
  <si>
    <t>GB/T 6742-1986</t>
  </si>
  <si>
    <t>GB/T 1726</t>
  </si>
  <si>
    <t>GB/T 1865-1997</t>
  </si>
  <si>
    <t>JG/T 157-2009</t>
  </si>
  <si>
    <t>腻子膜柔韧性</t>
  </si>
  <si>
    <t>动态抗开裂性</t>
  </si>
  <si>
    <t>HG/T 4344-2012</t>
  </si>
  <si>
    <t>14d+48h</t>
  </si>
  <si>
    <t>粘结强度
（标准状态）</t>
  </si>
  <si>
    <t xml:space="preserve"> GB/T 9274-1988</t>
  </si>
  <si>
    <t>粘结强度
（浸水后）</t>
  </si>
  <si>
    <t>JG/T 24-2001</t>
  </si>
  <si>
    <t xml:space="preserve">GB/T 1865-2009 </t>
  </si>
  <si>
    <t>JG/T 24-2018</t>
  </si>
  <si>
    <t xml:space="preserve">JG/T 157-2009 </t>
  </si>
  <si>
    <t>14d+600h=40d</t>
  </si>
  <si>
    <t>柔韧性（标称有弹性才做）</t>
  </si>
  <si>
    <t>耐水泛白性</t>
  </si>
  <si>
    <t>自洁性能</t>
  </si>
  <si>
    <t>GB/T 23995-2009 4.4.1</t>
  </si>
  <si>
    <t>GB/T 23995-2009 4.4.4</t>
  </si>
  <si>
    <t>GB/T 23995-2009 4.4.5</t>
  </si>
  <si>
    <t>GB/T 23998-2009</t>
  </si>
  <si>
    <t xml:space="preserve"> GB/T 4893.1-2005</t>
  </si>
  <si>
    <t>抗滑性</t>
  </si>
  <si>
    <t>JTJ 059-1995</t>
  </si>
  <si>
    <t>JT/T 280-2004</t>
  </si>
  <si>
    <t>耐变形性</t>
  </si>
  <si>
    <t>基料在容器中的状态</t>
  </si>
  <si>
    <t>凝胶时间</t>
  </si>
  <si>
    <t>基料附着性</t>
  </si>
  <si>
    <t>骨料粒径</t>
  </si>
  <si>
    <t>GB/T 5208-2008</t>
  </si>
  <si>
    <t>树脂含量</t>
  </si>
  <si>
    <t>QB/T 2568-2002</t>
  </si>
  <si>
    <t>溶解性</t>
  </si>
  <si>
    <t>水压爆破强度</t>
  </si>
  <si>
    <t>卫生指标</t>
  </si>
  <si>
    <t>GB/T 2680-2021</t>
  </si>
  <si>
    <t>人工加速老化</t>
  </si>
  <si>
    <t>GB 18582-2020</t>
  </si>
  <si>
    <t xml:space="preserve"> GB 18582-2020</t>
  </si>
  <si>
    <t xml:space="preserve"> GB 24408-2009 </t>
  </si>
  <si>
    <t xml:space="preserve"> JG/T 481-2015</t>
  </si>
  <si>
    <t>JC/T 2079-2025</t>
  </si>
  <si>
    <t>质感层干燥时间（表干）</t>
  </si>
  <si>
    <t>低温贮藏稳定性</t>
  </si>
  <si>
    <t>GB/T 9779-2015</t>
  </si>
  <si>
    <t>GB/T 1748-2020</t>
  </si>
  <si>
    <t>GB 30981.1-2025</t>
  </si>
  <si>
    <t>粘结强度（耐水处理）</t>
  </si>
  <si>
    <t>粘结强度（冻融循环处理）</t>
  </si>
  <si>
    <t>GB/T 14074-2017</t>
  </si>
  <si>
    <t>固化时间</t>
  </si>
  <si>
    <t>胶合强度</t>
  </si>
  <si>
    <t>内结合强度</t>
  </si>
  <si>
    <t>游离苯酚含量</t>
  </si>
  <si>
    <t>板材甲醛释放量</t>
  </si>
  <si>
    <t>GB 18580-2017</t>
  </si>
  <si>
    <t>总挥发性有机化合物（TVOC）释放量</t>
  </si>
  <si>
    <t>游离甲醛含量（高效液相色谱法）</t>
  </si>
  <si>
    <t>甲醛含量（乙酰丙酮法）</t>
  </si>
  <si>
    <t>苯、甲苯、乙苯和二甲苯的含量总和</t>
  </si>
  <si>
    <t>铅</t>
  </si>
  <si>
    <t>GB∕T 30647-2014</t>
  </si>
  <si>
    <t>镉</t>
  </si>
  <si>
    <t>六价铬</t>
  </si>
  <si>
    <t>GB∕T 26125-2011</t>
  </si>
  <si>
    <t>汞</t>
  </si>
  <si>
    <t>砷</t>
  </si>
  <si>
    <t>钡</t>
  </si>
  <si>
    <t xml:space="preserve">GB∕T 23994-2009 </t>
  </si>
  <si>
    <t>硒</t>
  </si>
  <si>
    <t>锑</t>
  </si>
  <si>
    <t>钴</t>
  </si>
  <si>
    <t>质量性能：面漆（优等品）</t>
  </si>
  <si>
    <t>GB/T 9756-2018</t>
  </si>
  <si>
    <t>质量性能：N型</t>
  </si>
  <si>
    <t>JG/T 298-2010</t>
  </si>
  <si>
    <t>质量性能</t>
  </si>
  <si>
    <t>60d</t>
  </si>
  <si>
    <t>接触角</t>
  </si>
  <si>
    <t>分解有机物试验</t>
  </si>
  <si>
    <t>GB/T 31815-2015</t>
  </si>
  <si>
    <t xml:space="preserve"> JG/T 25-1999</t>
  </si>
  <si>
    <t>耐人工气候老化</t>
  </si>
  <si>
    <t>HG/T 2006-2022热固性和热塑性粉末涂料（Ⅰ型1类室内用）</t>
  </si>
  <si>
    <t>HG/T 2006-2022</t>
  </si>
  <si>
    <t>筛余物</t>
  </si>
  <si>
    <t>胶化时间</t>
  </si>
  <si>
    <t>GB/T 16995-1997</t>
  </si>
  <si>
    <t>流动性</t>
  </si>
  <si>
    <t>GB/T 21782.5-2010</t>
  </si>
  <si>
    <t>GB/T 21782.3-2008</t>
  </si>
  <si>
    <t>GB/T 9286-2021</t>
  </si>
  <si>
    <t>GB/T 6739-2022</t>
  </si>
  <si>
    <t>GB/T1768-2006</t>
  </si>
  <si>
    <t>GB/T9274-1988</t>
  </si>
  <si>
    <t>耐沸水性</t>
  </si>
  <si>
    <t xml:space="preserve">GB/T 1733-1993 </t>
  </si>
  <si>
    <t>耐盐雾性（中性盐雾）</t>
  </si>
  <si>
    <t xml:space="preserve">GB/T 1771-2007 </t>
  </si>
  <si>
    <t>耐盐雾性（酸性盐雾）</t>
  </si>
  <si>
    <t>耐湿性</t>
  </si>
  <si>
    <t>GB/T 13893-2008</t>
  </si>
  <si>
    <t>HG/T 2006-2022热固性和热塑性粉末涂料（Ⅰ型1类室外用A类）</t>
  </si>
  <si>
    <t>HG/T 2006-2022热固性和热塑性粉末涂料（Ⅰ型1类室外用B类）</t>
  </si>
  <si>
    <t>HG/T 4343-2024</t>
  </si>
  <si>
    <t>非含砂型不做</t>
  </si>
  <si>
    <t>初期耐水性</t>
  </si>
  <si>
    <t>划格试验（标准状态）</t>
  </si>
  <si>
    <t>划格试验（涂层耐温变性后）</t>
  </si>
  <si>
    <t>耐碱性（48h）</t>
  </si>
  <si>
    <t>耐水性（96h）</t>
  </si>
  <si>
    <t>覆盖裂缝能力</t>
  </si>
  <si>
    <t>非弹性不用做</t>
  </si>
  <si>
    <t>耐酸雨性（48h）</t>
  </si>
  <si>
    <t>涂层耐温变性（5次）</t>
  </si>
  <si>
    <t>耐碱性（24h）</t>
  </si>
  <si>
    <t>耐水性（48h）</t>
  </si>
  <si>
    <t>GB 18585-2023</t>
  </si>
  <si>
    <t>氯乙烯单体含量</t>
  </si>
  <si>
    <t>GB/T4615-2013</t>
  </si>
  <si>
    <t>GB/T37860-2019</t>
  </si>
  <si>
    <t>短链氯化石蜡含量</t>
  </si>
  <si>
    <t>GB/T40263-2021</t>
  </si>
  <si>
    <t>HG/T 3668-2009</t>
  </si>
  <si>
    <t>早期耐水性</t>
  </si>
  <si>
    <t>VOC含量</t>
  </si>
  <si>
    <t xml:space="preserve">GB 38508-2020 </t>
  </si>
  <si>
    <t>苯、甲苯、乙苯和二甲苯总和</t>
  </si>
  <si>
    <t>二氯甲烷、三氯甲烷、三氯乙烯、四氯乙烯总和</t>
  </si>
  <si>
    <t>500g</t>
  </si>
  <si>
    <t>VOCS含量</t>
  </si>
  <si>
    <t xml:space="preserve">GB 38507-2020 </t>
  </si>
  <si>
    <t>GB/T 1727-2021</t>
  </si>
  <si>
    <t>GB/T 9755-2024</t>
  </si>
  <si>
    <t>低温成膜性</t>
  </si>
  <si>
    <t>GB/T 23981.1-2019</t>
  </si>
  <si>
    <t>只限于白色和浅色</t>
  </si>
  <si>
    <t>GB/T 30648.2-2015</t>
  </si>
  <si>
    <t>对比率（白色和浅色）</t>
  </si>
  <si>
    <t xml:space="preserve"> GB/T 9755-2024</t>
  </si>
  <si>
    <t>商定是否测试</t>
  </si>
  <si>
    <t>涂料中有害物质限量 第1部分：建筑涂料GB 30981.1-2025（水性墙面涂料）</t>
  </si>
  <si>
    <t xml:space="preserve">GB/T 23986.2-2023 </t>
  </si>
  <si>
    <t>SVOC含量</t>
  </si>
  <si>
    <t>总砷（As）含量</t>
  </si>
  <si>
    <t>甲基异噻唑啉酮（MIT）含量</t>
  </si>
  <si>
    <t>GB/T 37363.1-2019</t>
  </si>
  <si>
    <t>涂料中有害物质限量 第1部分：建筑涂料GB 30981.1-2025（水性地坪涂料）</t>
  </si>
  <si>
    <t>游离二异氰酸酯（TDI和HDI）总和含量</t>
  </si>
  <si>
    <t>游离4,4'-二氨基二苯甲烷（MDA）含量</t>
  </si>
  <si>
    <t>涂料中有害物质限量 第1部分：建筑涂料GB 30981.1-2025（溶剂型、无溶剂型地坪涂料）</t>
  </si>
  <si>
    <t>GB∕T 36488-2018</t>
  </si>
  <si>
    <t>涂料中有害物质限量 第1部分：建筑涂料GB 30981.1-2025（溶剂型辅助材料）</t>
  </si>
  <si>
    <t>限腻子</t>
  </si>
  <si>
    <t>除腻子外</t>
  </si>
  <si>
    <t>限溶剂型涂料用异氰酸酯类固化剂</t>
  </si>
  <si>
    <t>游离4,4’-二氨基二苯甲烷（MDA）含量</t>
  </si>
  <si>
    <t>限环氧涂料用胺类固化剂</t>
  </si>
  <si>
    <t>限水性色浆</t>
  </si>
  <si>
    <t>限腻子和色浆</t>
  </si>
  <si>
    <t>涂料中有害物质限量 第1部分：建筑涂料GB 30981.1-2025（水性辅助材料）</t>
  </si>
  <si>
    <t>涂料中有害物质限量 第1部分：建筑涂料GB 30981.1-2025（水性辅助材料-腻子）</t>
  </si>
  <si>
    <t>仅以水稀释的粉状腻子不测</t>
  </si>
  <si>
    <t>GB 30981.2-2025 涂料中有害物质限量 第2部分：工业涂料-溶剂型涂料和溶剂型辅助材料（不含船舶涂料、聚丙烯底材底漆）</t>
  </si>
  <si>
    <t>锌铝涂料、硝基类涂料、溶剂型辅助材料（限现场涂装用）测</t>
  </si>
  <si>
    <t>聚氨酯类溶剂型木器涂料（含腻子）和异氰酸酯类固化剂测</t>
  </si>
  <si>
    <t>总重金属含量</t>
  </si>
  <si>
    <t>色漆、醇酸清漆、腻子、玩具涂料、木器涂料、与人体密切接触的涂料测</t>
  </si>
  <si>
    <t>可溶性元素[铬（Cr）]含量</t>
  </si>
  <si>
    <t>GB 30981.2-2025 涂料中有害物质限量 第2部分：工业涂料-溶剂型涂料（玩具涂料、木器涂料、与人体密切接触的涂料）</t>
  </si>
  <si>
    <t>色漆、醇酸清漆、腻子</t>
  </si>
  <si>
    <t>GB/T 30646-2014</t>
  </si>
  <si>
    <t>玩具涂料、木器涂料、与人体密切接触的涂料（有机溶胶类）测</t>
  </si>
  <si>
    <t>色漆、醇酸清漆</t>
  </si>
  <si>
    <t>GB 30981.2-2025 涂料中有害物质限量 第2部分：工业涂料-溶剂型涂料（船舶涂料、聚丙烯底材底漆）</t>
  </si>
  <si>
    <t>甲苯含量</t>
  </si>
  <si>
    <t>生物杀伤剂含量（有机锡）</t>
  </si>
  <si>
    <t>GB/T 26085-2010</t>
  </si>
  <si>
    <t>防污漆测</t>
  </si>
  <si>
    <t>生物杀伤剂含量（滴滴涕）</t>
  </si>
  <si>
    <t>GB/T 25011-2010</t>
  </si>
  <si>
    <t>生物杀伤剂含量（西布曲尼）</t>
  </si>
  <si>
    <t>GB/T 6822-2024</t>
  </si>
  <si>
    <t>溶剂型涂料用异氰酸酯类固化剂测</t>
  </si>
  <si>
    <t>GB 30981.2-2025 涂料中有害物质限量 第2部分：工业涂料-水性涂料、水性辅助材料</t>
  </si>
  <si>
    <t>锌铝涂料、无机涂料、辅助材料（限现场涂装用）测</t>
  </si>
  <si>
    <t>乳胶涂料片、水性木器漆涂料测</t>
  </si>
  <si>
    <t>水性木器涂料、水性装饰板涂料测</t>
  </si>
  <si>
    <t>水性涂料用色浆、水性木器漆</t>
  </si>
  <si>
    <t>色漆、腻子、玩具涂料、木器涂料、与人体密切接触的涂料测</t>
  </si>
  <si>
    <t>GB 30981.2-2025 涂料中有害物质限量 第2部分：工业涂料-无溶剂涂料</t>
  </si>
  <si>
    <t>GB 30981.2-2025 涂料中有害物质限量 第2部分：工业涂料-非水性辐射固化涂料</t>
  </si>
  <si>
    <t>限溶剂型涂料、非水性辐射固化涂料</t>
  </si>
  <si>
    <t>限水性涂料、溶剂型涂料、辐射固化涂料</t>
  </si>
  <si>
    <t>GB 30981.2-2025 涂料中有害物质限量 第2部分：工业涂料-非水性辐射固化涂料（玩具涂料、木器涂料、与人体密切接触的涂料）</t>
  </si>
  <si>
    <t>光引发剂总和含量</t>
  </si>
  <si>
    <t>GB/T 41764-2022</t>
  </si>
  <si>
    <t>辐射固化涂料测</t>
  </si>
  <si>
    <t>GB 30981.2-2025 涂料中有害物质限量 第2部分：工业涂料-水性辐射固化涂料</t>
  </si>
  <si>
    <t>水性辐射固化木器涂料</t>
  </si>
  <si>
    <t>GB 30981.2-2025 涂料中有害物质限量 第2部分：工业涂料-水性辐射固化涂料（玩具涂料、木器涂料、与人体密切接触的涂料）</t>
  </si>
  <si>
    <t>GB 30981.2-2025 涂料中有害物质限量 第2部分：工业涂料-粉末涂料</t>
  </si>
  <si>
    <t>可溶物含量</t>
  </si>
  <si>
    <t>GB/T 35467-2017</t>
  </si>
  <si>
    <t>1.5m</t>
  </si>
  <si>
    <t>拉伸性能</t>
  </si>
  <si>
    <t>拉力</t>
  </si>
  <si>
    <t>最大拉力时伸长率</t>
  </si>
  <si>
    <t>拉伸时现象</t>
  </si>
  <si>
    <t>撕裂力</t>
  </si>
  <si>
    <t>卷材与卷材剥离强度（搭接边）</t>
  </si>
  <si>
    <t>无处理</t>
  </si>
  <si>
    <t>浸水处理</t>
  </si>
  <si>
    <t>热处理</t>
  </si>
  <si>
    <t>持粘性</t>
  </si>
  <si>
    <t>与水泥砂浆剥离强度</t>
  </si>
  <si>
    <t>渗油性</t>
  </si>
  <si>
    <t>与后浇混凝土浸水后剥离强度</t>
  </si>
  <si>
    <t>拉力保持率</t>
  </si>
  <si>
    <t>延伸率保持率</t>
  </si>
  <si>
    <t>热稳定性</t>
  </si>
  <si>
    <t>型式检验</t>
  </si>
  <si>
    <t>出厂检验</t>
  </si>
  <si>
    <t>GB 18242-2008</t>
  </si>
  <si>
    <t>试验现象</t>
  </si>
  <si>
    <t>最大峰拉力</t>
  </si>
  <si>
    <t>次高峰拉力</t>
  </si>
  <si>
    <t>延伸率</t>
  </si>
  <si>
    <t>最大峰时延伸率</t>
  </si>
  <si>
    <t>次高峰时延伸率</t>
  </si>
  <si>
    <t>浸水后质量增加</t>
  </si>
  <si>
    <t>质量损失</t>
  </si>
  <si>
    <t>接缝剥离强度</t>
  </si>
  <si>
    <t>钉杆撕裂强度</t>
  </si>
  <si>
    <t>矿物粒料粘附性</t>
  </si>
  <si>
    <t>卷材下表面沥青覆盖层厚度</t>
  </si>
  <si>
    <t>人工气候加速老化</t>
  </si>
  <si>
    <t>中间胎基上面树脂层厚度</t>
  </si>
  <si>
    <t>GB 12952-2011</t>
  </si>
  <si>
    <t>最大拉力</t>
  </si>
  <si>
    <t>最大拉力时延伸率</t>
  </si>
  <si>
    <t>低温弯折性</t>
  </si>
  <si>
    <t>抗静态荷载</t>
  </si>
  <si>
    <t>直角撕裂强度</t>
  </si>
  <si>
    <t>梯形撕裂强度</t>
  </si>
  <si>
    <t>浸水后</t>
  </si>
  <si>
    <t>凉置后</t>
  </si>
  <si>
    <t>最大拉力保持率</t>
  </si>
  <si>
    <t>拉伸强度保持率</t>
  </si>
  <si>
    <t>最大拉力时延伸率保持率</t>
  </si>
  <si>
    <t>断裂伸长率保持率</t>
  </si>
  <si>
    <t>GB 27789-2011</t>
  </si>
  <si>
    <t>Ⅱ型</t>
  </si>
  <si>
    <t>JC/T 984-2011</t>
  </si>
  <si>
    <t>初凝</t>
  </si>
  <si>
    <t>终凝</t>
  </si>
  <si>
    <t>抗渗压力</t>
  </si>
  <si>
    <t>涂层试件</t>
  </si>
  <si>
    <t>砂浆试件</t>
  </si>
  <si>
    <t>柔韧性（横向变形能力）</t>
  </si>
  <si>
    <t>400+1000=1400</t>
  </si>
  <si>
    <t>收缩率</t>
  </si>
  <si>
    <t>GB 23440-2009</t>
  </si>
  <si>
    <t>1h</t>
  </si>
  <si>
    <t>3d</t>
  </si>
  <si>
    <t>耐磨损性</t>
  </si>
  <si>
    <t xml:space="preserve">JC/T 1004-2017 </t>
  </si>
  <si>
    <t>收缩值</t>
  </si>
  <si>
    <t>标准试验条件</t>
  </si>
  <si>
    <t>冻融循环后</t>
  </si>
  <si>
    <t>冻融循环</t>
  </si>
  <si>
    <t>30min</t>
  </si>
  <si>
    <t>204min</t>
  </si>
  <si>
    <t>W</t>
  </si>
  <si>
    <t>JC/T 902-2002</t>
  </si>
  <si>
    <t>吸水率比</t>
  </si>
  <si>
    <t>渗透性</t>
  </si>
  <si>
    <t>标准状态</t>
  </si>
  <si>
    <t>低处理</t>
  </si>
  <si>
    <t>紫外线处理</t>
  </si>
  <si>
    <t>酸处理</t>
  </si>
  <si>
    <t>碱处理</t>
  </si>
  <si>
    <t>出厂检测</t>
  </si>
  <si>
    <t>Ⅰ型</t>
  </si>
  <si>
    <t>JC/T 2090-2011</t>
  </si>
  <si>
    <t>表干</t>
  </si>
  <si>
    <t>实干</t>
  </si>
  <si>
    <t>横向变形能力</t>
  </si>
  <si>
    <t>弯折性</t>
  </si>
  <si>
    <t>潮湿基层</t>
  </si>
  <si>
    <t>Ⅲ型</t>
  </si>
  <si>
    <t>GB/T 19250-2013</t>
  </si>
  <si>
    <t>实干时间</t>
  </si>
  <si>
    <t>撕裂强度</t>
  </si>
  <si>
    <t>加热伸缩率</t>
  </si>
  <si>
    <t>粘接强度</t>
  </si>
  <si>
    <t>定伸时老化</t>
  </si>
  <si>
    <t>加热老化</t>
  </si>
  <si>
    <t>游离TDI</t>
  </si>
  <si>
    <t>铬</t>
  </si>
  <si>
    <t>涂膜成型及养护费用</t>
  </si>
  <si>
    <t>检验周期（d）</t>
  </si>
  <si>
    <t>T型</t>
  </si>
  <si>
    <t>G型</t>
  </si>
  <si>
    <t>JC/T 864-2023</t>
  </si>
  <si>
    <t>标准情况</t>
  </si>
  <si>
    <t>（-10℃）</t>
  </si>
  <si>
    <t>低温弯折</t>
  </si>
  <si>
    <t>潮湿基面</t>
  </si>
  <si>
    <t>处理后拉伸强度保持率</t>
  </si>
  <si>
    <t>加热处理</t>
  </si>
  <si>
    <t>200+（环境处理：4元/h×168h=672）=872</t>
  </si>
  <si>
    <t>200+（化学处理：3元/h×168h=504）=704</t>
  </si>
  <si>
    <t>处理后的断后伸长率</t>
  </si>
  <si>
    <t>人工气候老化</t>
  </si>
  <si>
    <t>200+（环境处理：6元/h×2745h=16470）=16670</t>
  </si>
  <si>
    <t>低温弯折性（外露）</t>
  </si>
  <si>
    <t>115d</t>
  </si>
  <si>
    <t>化学</t>
  </si>
  <si>
    <t>笨+甲苯+乙苯+二甲苯</t>
  </si>
  <si>
    <t>重金属</t>
  </si>
  <si>
    <t>邻苯（6个）</t>
  </si>
  <si>
    <t>200*6=1200</t>
  </si>
  <si>
    <t>10830+3800=14930（非外露）</t>
  </si>
  <si>
    <t>10830+3800=15330（非外露）</t>
  </si>
  <si>
    <t>48d(非外露）</t>
  </si>
  <si>
    <t>14630+16670=33600（外露）</t>
  </si>
  <si>
    <t>15030+16670=34000（外露）</t>
  </si>
  <si>
    <t>125d（外露）</t>
  </si>
  <si>
    <t>1、多批次检验周期（可按量区分,具体请与检测所协商）。2、业务受理注意规格型号完整。处理后的断后伸长率和处理后拉伸强度保持率一块做收一次“处理”费用</t>
  </si>
  <si>
    <t>JC/T 408-2005</t>
  </si>
  <si>
    <t>耐热度</t>
  </si>
  <si>
    <t>低温柔度</t>
  </si>
  <si>
    <t>标准条件</t>
  </si>
  <si>
    <t>注：环境处理及化学处理费用收一次</t>
  </si>
  <si>
    <t>JC/T 2428-2017</t>
  </si>
  <si>
    <t>固含量</t>
  </si>
  <si>
    <t>粘结性能</t>
  </si>
  <si>
    <t>干燥基面</t>
  </si>
  <si>
    <t>延伸性</t>
  </si>
  <si>
    <t>质量变化</t>
  </si>
  <si>
    <t>耐盐性</t>
  </si>
  <si>
    <t>自愈性</t>
  </si>
  <si>
    <t>应力松弛</t>
  </si>
  <si>
    <t>抗穿水性</t>
  </si>
  <si>
    <t>样品制备费用</t>
  </si>
  <si>
    <t>JC/T 2217-2014</t>
  </si>
  <si>
    <t>初始粘度</t>
  </si>
  <si>
    <t>干基面</t>
  </si>
  <si>
    <t>涂层抗渗压力</t>
  </si>
  <si>
    <t>JX</t>
  </si>
  <si>
    <t>JY</t>
  </si>
  <si>
    <t>尺寸公差</t>
  </si>
  <si>
    <t>GB/T 18173.2-2012</t>
  </si>
  <si>
    <t>拉断伸长率</t>
  </si>
  <si>
    <t>脆性温度</t>
  </si>
  <si>
    <t>热空气老化</t>
  </si>
  <si>
    <t>硬度变化</t>
  </si>
  <si>
    <t>臭氧老化</t>
  </si>
  <si>
    <t>橡胶与金属粘合</t>
  </si>
  <si>
    <t>橡胶与帘布粘合强度</t>
  </si>
  <si>
    <t>JC/T 2415-2017</t>
  </si>
  <si>
    <t>养护及环境处理费用</t>
  </si>
  <si>
    <t>抗渗性</t>
  </si>
  <si>
    <t>桥接裂缝能力</t>
  </si>
  <si>
    <t>可选性能</t>
  </si>
  <si>
    <t xml:space="preserve"> JC/T942-2004</t>
  </si>
  <si>
    <t>尺寸</t>
  </si>
  <si>
    <t>剪切状态下粘合性</t>
  </si>
  <si>
    <t>防水卷材</t>
  </si>
  <si>
    <t>水泥砂浆板</t>
  </si>
  <si>
    <t>彩钢板</t>
  </si>
  <si>
    <t>剥离强度保持率</t>
  </si>
  <si>
    <t>加热处理后保持率</t>
  </si>
  <si>
    <t>碱处理后保持率</t>
  </si>
  <si>
    <t>浸水处理后保持率</t>
  </si>
  <si>
    <t xml:space="preserve"> JC/T 2041-2010</t>
  </si>
  <si>
    <t>凝固时间</t>
  </si>
  <si>
    <t>包水性</t>
  </si>
  <si>
    <t>亲水性</t>
  </si>
  <si>
    <t>发泡率</t>
  </si>
  <si>
    <t>遇水膨胀率</t>
  </si>
  <si>
    <t>甲苯+乙苯+二甲苯</t>
  </si>
  <si>
    <t>卤代烷烃</t>
  </si>
  <si>
    <t>JC/T 975-2005</t>
  </si>
  <si>
    <t>盐处理</t>
  </si>
  <si>
    <t>质量增加</t>
  </si>
  <si>
    <t>涂料与水泥混凝土粘结强度</t>
  </si>
  <si>
    <t>23d</t>
  </si>
  <si>
    <t>水泥基渗透结晶型防水涂料</t>
  </si>
  <si>
    <t>水泥基渗透结晶型防水剂</t>
  </si>
  <si>
    <t>GB 18445-2012</t>
  </si>
  <si>
    <t>3kg</t>
  </si>
  <si>
    <t>氯离子含量</t>
  </si>
  <si>
    <t>总碱量</t>
  </si>
  <si>
    <t>减水率</t>
  </si>
  <si>
    <t>含气量</t>
  </si>
  <si>
    <t>加水搅拌后</t>
  </si>
  <si>
    <t>抗压强度（比）</t>
  </si>
  <si>
    <t>潮湿基面粘结强度</t>
  </si>
  <si>
    <t>收缩率比</t>
  </si>
  <si>
    <t>砂浆抗渗性能</t>
  </si>
  <si>
    <t>混凝土抗渗性能</t>
  </si>
  <si>
    <t>75d</t>
  </si>
  <si>
    <t>GB/T 23445-2009</t>
  </si>
  <si>
    <t>不透水</t>
  </si>
  <si>
    <t>紫外线处理后保持率</t>
  </si>
  <si>
    <t>JC/T 1068-2008</t>
  </si>
  <si>
    <t>断裂延伸率</t>
  </si>
  <si>
    <t>垫层与垫层</t>
  </si>
  <si>
    <t>紫外处理</t>
  </si>
  <si>
    <t>钉杆水密性</t>
  </si>
  <si>
    <t>断裂延伸率保持率</t>
  </si>
  <si>
    <t>持粘力</t>
  </si>
  <si>
    <t>卷材与卷材</t>
  </si>
  <si>
    <t xml:space="preserve"> GB/T 23260-2009</t>
  </si>
  <si>
    <t>卷材与铝板</t>
  </si>
  <si>
    <t>浸水后的剥离强度</t>
  </si>
  <si>
    <t>热老化后的剥离强度</t>
  </si>
  <si>
    <t>自粘面耐热性</t>
  </si>
  <si>
    <t>常规项目费用应该是主体材料的常规项目加上以上表格的常规项目的费用之和，全项是主体材料的全项费用和以上项目费用之和。</t>
  </si>
  <si>
    <t>GB/T 23457-2017</t>
  </si>
  <si>
    <t>膜断裂伸长率</t>
  </si>
  <si>
    <t>抗穿刺强度</t>
  </si>
  <si>
    <t>抗冲击性能</t>
  </si>
  <si>
    <t>抗静态载荷</t>
  </si>
  <si>
    <t xml:space="preserve"> /</t>
  </si>
  <si>
    <t>抗窜水性（水力梯度）</t>
  </si>
  <si>
    <t>与后浇混凝土剥离强度</t>
  </si>
  <si>
    <t>水泥粉</t>
  </si>
  <si>
    <t>泥沙</t>
  </si>
  <si>
    <t>紫外</t>
  </si>
  <si>
    <t>卷材防粘处理部位剥离强度</t>
  </si>
  <si>
    <t>N</t>
  </si>
  <si>
    <t>PY</t>
  </si>
  <si>
    <t>PE</t>
  </si>
  <si>
    <t>PET</t>
  </si>
  <si>
    <t>D</t>
  </si>
  <si>
    <t>Ⅰ、Ⅱ</t>
  </si>
  <si>
    <t>GB 23441-2009</t>
  </si>
  <si>
    <t>沥青断裂延伸率</t>
  </si>
  <si>
    <t>卷材与铝板剥离强度</t>
  </si>
  <si>
    <t>尺寸变化</t>
  </si>
  <si>
    <t>自粘沥青再剥离强度</t>
  </si>
  <si>
    <t>JL</t>
  </si>
  <si>
    <t>JS</t>
  </si>
  <si>
    <t>FF</t>
  </si>
  <si>
    <t>FS</t>
  </si>
  <si>
    <t>GB/T 18173.1-2012</t>
  </si>
  <si>
    <t>粘结剥离强度</t>
  </si>
  <si>
    <t>浸水保持率</t>
  </si>
  <si>
    <t>复合强度</t>
  </si>
  <si>
    <t>人工候化</t>
  </si>
  <si>
    <t>常规检测</t>
  </si>
  <si>
    <t>备注：标注绿色的项目非外露产品不做</t>
  </si>
  <si>
    <t>JC/T 2317-2015</t>
  </si>
  <si>
    <t>弹性回复率</t>
  </si>
  <si>
    <t>钉杆自愈性</t>
  </si>
  <si>
    <t>拉伸性能断裂伸长率</t>
  </si>
  <si>
    <t>拉伸强度（无处理）</t>
  </si>
  <si>
    <t>备注：环境处理及化学处理费用收一次</t>
  </si>
  <si>
    <t xml:space="preserve"> JC/T 1069-2008</t>
  </si>
  <si>
    <t>浸水后剥离强度</t>
  </si>
  <si>
    <t>灰分</t>
  </si>
  <si>
    <t xml:space="preserve">T </t>
  </si>
  <si>
    <t>O</t>
  </si>
  <si>
    <t>M</t>
  </si>
  <si>
    <t>R</t>
  </si>
  <si>
    <t>GB18967-2009</t>
  </si>
  <si>
    <t>纵向拉力</t>
  </si>
  <si>
    <t>纵向断裂延伸率</t>
  </si>
  <si>
    <t>Z</t>
  </si>
  <si>
    <t>SBS</t>
  </si>
  <si>
    <t>2.5mm</t>
  </si>
  <si>
    <t>JC/T974-2005</t>
  </si>
  <si>
    <t>3.5mm</t>
  </si>
  <si>
    <t>4.5mm</t>
  </si>
  <si>
    <t>GB/T35468-2017</t>
  </si>
  <si>
    <t>L</t>
  </si>
  <si>
    <t>JC/T 1041-2007</t>
  </si>
  <si>
    <t>TB/T 2965-2018</t>
  </si>
  <si>
    <t xml:space="preserve"> GB 55030-2022</t>
  </si>
  <si>
    <t>耐水性、热老化、搭接缝不透水性、接缝剥离强度</t>
  </si>
  <si>
    <t>沥青防水卷材</t>
  </si>
  <si>
    <t>高分子防水卷材</t>
  </si>
  <si>
    <t>GB 45320-2025</t>
  </si>
  <si>
    <t>总铅</t>
  </si>
  <si>
    <t>热老化处理</t>
  </si>
  <si>
    <t>搭接缝不透水性</t>
  </si>
  <si>
    <t>热老化后低温性能</t>
  </si>
  <si>
    <t>环境处理：                    6元/h×2746h</t>
  </si>
  <si>
    <t xml:space="preserve">115d                          </t>
  </si>
  <si>
    <t xml:space="preserve">14d </t>
  </si>
  <si>
    <t>水处理</t>
  </si>
  <si>
    <t>总费用</t>
  </si>
  <si>
    <t>型检全项（外露）</t>
  </si>
  <si>
    <t>120d</t>
  </si>
  <si>
    <t>型检全项（非外露）</t>
  </si>
  <si>
    <t>G</t>
  </si>
  <si>
    <t>面积和厚度</t>
  </si>
  <si>
    <t>GB/T 18242-2025</t>
  </si>
  <si>
    <t>试验现象（仅G类）</t>
  </si>
  <si>
    <t>环境处理：              4元/h×336h</t>
  </si>
  <si>
    <t>环境处理：                    4元/h×240h</t>
  </si>
  <si>
    <t>总铅含量</t>
  </si>
  <si>
    <t>型检全项</t>
  </si>
  <si>
    <t>面积、厚度、                   搭接边宽度</t>
  </si>
  <si>
    <t>GB/T 23457-2025</t>
  </si>
  <si>
    <t>拉断永久变形</t>
  </si>
  <si>
    <t>泥沙污染表面</t>
  </si>
  <si>
    <t>氙弧灯处理</t>
  </si>
  <si>
    <t>伸长率保持率</t>
  </si>
  <si>
    <t>环境处理费用</t>
  </si>
  <si>
    <t>泥沙污染处理</t>
  </si>
  <si>
    <t>氙灯处理</t>
  </si>
  <si>
    <t>GB/T 23445-2025</t>
  </si>
  <si>
    <t>拉伸性能（标准状态）</t>
  </si>
  <si>
    <t>抗渗性（迎水面）</t>
  </si>
  <si>
    <t>与基层浸水后粘结强度保持率</t>
  </si>
  <si>
    <t>抗渗性（背水面）</t>
  </si>
  <si>
    <t>自闭性</t>
  </si>
  <si>
    <t>人工气候老化处理</t>
  </si>
  <si>
    <t>成型及养护费用</t>
  </si>
  <si>
    <t>GB 23440-2025</t>
  </si>
  <si>
    <t>GB/T 23446-2025</t>
  </si>
  <si>
    <t>断裂伸长率（标准）</t>
  </si>
  <si>
    <t>断裂伸长率（-35℃）</t>
  </si>
  <si>
    <t>高低温浸水循环</t>
  </si>
  <si>
    <t>硬度（邵A）</t>
  </si>
  <si>
    <t>冻融循环处理</t>
  </si>
  <si>
    <t>成型费用</t>
  </si>
  <si>
    <t>GB 18445-2025</t>
  </si>
  <si>
    <t>建筑防水涂料安全技术规范 GB 45671-2025</t>
  </si>
  <si>
    <t>水性防水涂料</t>
  </si>
  <si>
    <t>反应型高分子防水涂料</t>
  </si>
  <si>
    <t>溶剂型防水涂料</t>
  </si>
  <si>
    <t>热熔施工类防水涂料</t>
  </si>
  <si>
    <t>干粉型防水材料</t>
  </si>
  <si>
    <t>GB 45671-2025</t>
  </si>
  <si>
    <t>氨含量</t>
  </si>
  <si>
    <t>甲苯+乙苯+二甲苯含量</t>
  </si>
  <si>
    <t>可溶性重金属 镉含量</t>
  </si>
  <si>
    <t>可溶性重金属 铬含量</t>
  </si>
  <si>
    <t>可溶性重金属 汞含量</t>
  </si>
  <si>
    <t>苯酚含量</t>
  </si>
  <si>
    <t>蒽含量</t>
  </si>
  <si>
    <t>萘含量</t>
  </si>
  <si>
    <t>游离二异氰酸酯（TDI）含量</t>
  </si>
  <si>
    <t>短链氯化石蜡</t>
  </si>
  <si>
    <t>该项目总费用</t>
  </si>
  <si>
    <t>柔性防水涂料</t>
  </si>
  <si>
    <t>水泥基防水材料</t>
  </si>
  <si>
    <t>聚合物水泥防水砂浆</t>
  </si>
  <si>
    <t>聚合物水泥防水浆料</t>
  </si>
  <si>
    <t>材料工程要求</t>
  </si>
  <si>
    <t>热老化后的低温性能             环境处理</t>
  </si>
  <si>
    <t>热老化后的低温性能                     低温柔性/低温弯折性</t>
  </si>
  <si>
    <t xml:space="preserve">人工气候加速老化                     环境处理                </t>
  </si>
  <si>
    <t>人工气候加速老化                   外观</t>
  </si>
  <si>
    <t xml:space="preserve">耐水性                            环境处理                   </t>
  </si>
  <si>
    <t>耐水性                   外观</t>
  </si>
  <si>
    <t>耐水性                    与基层浸水后粘结强度保持率</t>
  </si>
  <si>
    <t>耐根穿刺性能</t>
  </si>
  <si>
    <t>砂浆试件抗渗性</t>
  </si>
  <si>
    <t>18806（外露）           2280（非外露）</t>
  </si>
  <si>
    <t>130d(外露） 30d（非外露）</t>
  </si>
  <si>
    <t>砌筑水泥 GB/T 3183-2025</t>
  </si>
  <si>
    <t>纸面石膏板  GB/T 9775-2025</t>
  </si>
  <si>
    <t>混凝土和钢筋混凝土排水管 GB/T 11836-2023</t>
  </si>
  <si>
    <t>蒸压灰砂实心砖和实心砌块 GB/T 11945-2019</t>
  </si>
  <si>
    <t>绝热用模塑聚苯乙烯泡沫塑料  GB/T 10801.1-2025</t>
  </si>
  <si>
    <t>绝热用挤塑聚苯乙烯泡沫塑料  GB/T 10801.2-2025</t>
  </si>
  <si>
    <t>磷石膏 GB/T 23456-2018</t>
  </si>
  <si>
    <t>磷石膏 GB/T 23456-2025</t>
  </si>
  <si>
    <t>非烧结垃圾尾矿砖JC/T 422-2025</t>
  </si>
  <si>
    <t>承重混凝土多孔砖  GB/T  25779-2010</t>
  </si>
  <si>
    <t xml:space="preserve">轻集料混凝土小型空心砌块GB/T 15229-2011 </t>
  </si>
  <si>
    <t>GB/T 176-2025</t>
  </si>
  <si>
    <t>GB/T 1346-2024</t>
  </si>
  <si>
    <t>GB/T 750-2024</t>
  </si>
  <si>
    <t>水溶性铬(VI)</t>
  </si>
  <si>
    <t>GB/T 45002-2024</t>
  </si>
  <si>
    <t>受潮挠度</t>
  </si>
  <si>
    <t>混凝土性能</t>
  </si>
  <si>
    <t>混凝土抗压强度</t>
  </si>
  <si>
    <t>GB/T 50081-2019</t>
  </si>
  <si>
    <t>管体混凝土吸水率</t>
  </si>
  <si>
    <t>GB/T 11836-2023</t>
  </si>
  <si>
    <t>外观质量（粘皮、麻面、局部凹坑、蜂窝、塌落、露筋、空鼓、裂缝、端面碰伤、模具合缝处漏浆）</t>
  </si>
  <si>
    <t>尺寸偏差</t>
  </si>
  <si>
    <t>管体尺寸</t>
  </si>
  <si>
    <t>接口尺寸</t>
  </si>
  <si>
    <t>端面倾斜</t>
  </si>
  <si>
    <t>保护层厚度</t>
  </si>
  <si>
    <t>内水压力</t>
  </si>
  <si>
    <t>裂缝荷载</t>
  </si>
  <si>
    <t>破坏荷载</t>
  </si>
  <si>
    <t>（涉及差旅费提供给客户实报实销-2个人）</t>
  </si>
  <si>
    <t>现场检验</t>
  </si>
  <si>
    <t>GB/T 4111-2013</t>
  </si>
  <si>
    <t>尺寸允许偏差</t>
  </si>
  <si>
    <t>GB/T 11945-2019</t>
  </si>
  <si>
    <t>强度等级</t>
  </si>
  <si>
    <t xml:space="preserve">  </t>
  </si>
  <si>
    <t>线性干燥收缩率</t>
  </si>
  <si>
    <t>碳化系数</t>
  </si>
  <si>
    <t>检测部门收到业务卡和样品后53天</t>
  </si>
  <si>
    <t>送检样品要求联系检验科室（至少50块）</t>
  </si>
  <si>
    <t>GB/T 1345-2025</t>
  </si>
  <si>
    <t>GB/T 5484-2024</t>
  </si>
  <si>
    <t>GB/T 17794-2021</t>
  </si>
  <si>
    <t>真空体积吸水率</t>
  </si>
  <si>
    <t>GB/T 17794-2021 附录B</t>
  </si>
  <si>
    <t>GB/T 17146-2015</t>
  </si>
  <si>
    <t>GB/T 6669-2008</t>
  </si>
  <si>
    <t>GB/T 16259-2008</t>
  </si>
  <si>
    <t>GB/T 10801.1-2025</t>
  </si>
  <si>
    <t>规格尺寸及允许偏差</t>
  </si>
  <si>
    <t>GB/T 6342-1996</t>
  </si>
  <si>
    <t>物理力学性能</t>
  </si>
  <si>
    <t>压缩性能</t>
  </si>
  <si>
    <t>GB/T 21332-2025</t>
  </si>
  <si>
    <t>熔结性（断裂弯曲负荷或弯曲变形）</t>
  </si>
  <si>
    <t>表观密度偏差（标称值由供需方提供）</t>
  </si>
  <si>
    <t>绝热性能</t>
  </si>
  <si>
    <t>热阻</t>
  </si>
  <si>
    <t>GB/T 10801.1-2025   6.11</t>
  </si>
  <si>
    <t>规格尺寸和允许偏差</t>
  </si>
  <si>
    <t>GB/T 10801.2-2025</t>
  </si>
  <si>
    <t>热阻（平均温度10℃、平均温度25℃）</t>
  </si>
  <si>
    <t>GB/T 10801.2-2025  6.10</t>
  </si>
  <si>
    <t xml:space="preserve"> 磷石膏 GB/T 23456-2018</t>
  </si>
  <si>
    <t>附着水(H2O)（湿基）</t>
  </si>
  <si>
    <t>二水硫酸钙(CaSO4·2H2O)（干基）</t>
  </si>
  <si>
    <t>GB/T 5484-2024、GB/T 23456-2025</t>
  </si>
  <si>
    <t>水溶性五氧化二磷(P2O5)（干基）</t>
  </si>
  <si>
    <t>JC/T 2073-2011</t>
  </si>
  <si>
    <t>水溶性氟离子(F-)（干基）</t>
  </si>
  <si>
    <t>水溶性氧化镁(MgO)（干基）</t>
  </si>
  <si>
    <t>水溶性氧化钠(Na2O)（干基）</t>
  </si>
  <si>
    <t>氯离子(CI-)（干基）</t>
  </si>
  <si>
    <t>pH 值</t>
  </si>
  <si>
    <t xml:space="preserve"> 磷石膏 GB/T 23456-2025</t>
  </si>
  <si>
    <t>二水硫酸钙(CaSO4·2H2O)或混合磷石膏含量</t>
  </si>
  <si>
    <t>附着水(H2O)含量</t>
  </si>
  <si>
    <t>水溶性五氧化二磷(P2O5)含量</t>
  </si>
  <si>
    <t>水溶性氟离子(F-)含量</t>
  </si>
  <si>
    <t>水溶性氧化镁(MgO)含量</t>
  </si>
  <si>
    <t>水溶性氧化钠(Na2O)含量</t>
  </si>
  <si>
    <t>氯离子(CI-)含量</t>
  </si>
  <si>
    <t>有机质含量</t>
  </si>
  <si>
    <t>GB/T 23456-2025</t>
  </si>
  <si>
    <t>总汞(Hg)含量</t>
  </si>
  <si>
    <t>HJ 702-2014</t>
  </si>
  <si>
    <t>与检测所沟通周期</t>
  </si>
  <si>
    <t>总砷(As)含量</t>
  </si>
  <si>
    <t>总镉(Cd)含量</t>
  </si>
  <si>
    <t>HJ 781-2016</t>
  </si>
  <si>
    <t>总铅(Pb)含量</t>
  </si>
  <si>
    <t>总铬(Cr)含量</t>
  </si>
  <si>
    <t>总铊(TI)含量</t>
  </si>
  <si>
    <t>10/20</t>
  </si>
  <si>
    <t>干燥收缩率</t>
  </si>
  <si>
    <t>相对含水率</t>
  </si>
  <si>
    <t>12/22</t>
  </si>
  <si>
    <t>重金属浸出浓度</t>
  </si>
  <si>
    <t>GB/T 39804-2021</t>
  </si>
  <si>
    <t>无资质</t>
  </si>
  <si>
    <t>送检样品要求联系检验科室</t>
  </si>
  <si>
    <t>GB/T 2542-2012</t>
  </si>
  <si>
    <t>50</t>
  </si>
  <si>
    <t>孔洞率</t>
  </si>
  <si>
    <t>最小外壁和最小肋厚</t>
  </si>
  <si>
    <t>5/10</t>
  </si>
  <si>
    <t>最大吸水率</t>
  </si>
  <si>
    <t>送检样品要求(至少87块)联系检验科室</t>
  </si>
  <si>
    <t xml:space="preserve">GB/T 15229-2011 </t>
  </si>
  <si>
    <t>密度等级</t>
  </si>
  <si>
    <t>干缩率</t>
  </si>
  <si>
    <t>1.5m×15</t>
  </si>
  <si>
    <t>1m×18</t>
  </si>
  <si>
    <t>1m×15</t>
  </si>
  <si>
    <t>外观和颜色</t>
  </si>
  <si>
    <t>维卡软化温度</t>
  </si>
  <si>
    <t>纵向回缩率</t>
  </si>
  <si>
    <t>二氯甲烷浸渍试验</t>
  </si>
  <si>
    <t>落锤冲击试验</t>
  </si>
  <si>
    <t>静液压试验（1h）  (≤110mm/125
～400/450～800/≥800～1000/≥
1000mm)</t>
  </si>
  <si>
    <t>静液压试验（100h）(≤110mm/125
～400/450～800/≥800～1000/≥
1000mm)</t>
  </si>
  <si>
    <t>静液压试验（1000h）(≤110mm/125
～400/450～800/≥800～1000/≥
1000mm)</t>
  </si>
  <si>
    <t>1、多批次检验周期（可按量区分）。
2、业务受理注意事项，如规格型号、等级、配件等。
3、其他需要备注的情况。</t>
  </si>
  <si>
    <t>烘箱试验</t>
  </si>
  <si>
    <t>坠落试验</t>
  </si>
  <si>
    <t>5个</t>
  </si>
  <si>
    <t>几何尺寸</t>
  </si>
  <si>
    <t>静液压试验（165h）(≤110mm/125
～400/450～800/≥800～1000/≥
1000mm)</t>
  </si>
  <si>
    <t>熔体质量流动速率/变化率</t>
  </si>
  <si>
    <t>氧化诱导时间</t>
  </si>
  <si>
    <t>炭黑含量</t>
  </si>
  <si>
    <t>炭黑分散/颜料分散</t>
  </si>
  <si>
    <t>GB/T 8804.1～.3</t>
  </si>
  <si>
    <t>耐慢速裂纹增长（1000h/500h/165h）</t>
  </si>
  <si>
    <t>系统适用性</t>
  </si>
  <si>
    <t>电阻偏差</t>
  </si>
  <si>
    <t>静液压试验（22h）(≤110mm/125～ 400/450～800/450～800/≥800～
1000/≥1000mm)</t>
  </si>
  <si>
    <t>1m管材加原料50g</t>
  </si>
  <si>
    <t>简支梁冲击试验</t>
  </si>
  <si>
    <t>熔融温度</t>
  </si>
  <si>
    <t>颜料分散</t>
  </si>
  <si>
    <t>95°C/1000h静液压试验后的氧化诱导时间</t>
  </si>
  <si>
    <t>500（单独做需要加8000液压费用）</t>
  </si>
  <si>
    <t>3个管件加原料50g</t>
  </si>
  <si>
    <t>不透光性</t>
  </si>
  <si>
    <t>高速落锤冲击</t>
  </si>
  <si>
    <t>管件</t>
  </si>
  <si>
    <t xml:space="preserve"> 建筑用绝缘电工套管及配件  JG/T 3050-1998</t>
  </si>
  <si>
    <t>抗压性能</t>
  </si>
  <si>
    <t>短期静液压1h (≤110mm/125
～400/450～800/≥800～1000/≥
1000mm)</t>
  </si>
  <si>
    <t>短期静液压165h(≤110mm/125
～400/450～800/≥800～1000/≥
1000mm)</t>
  </si>
  <si>
    <t>爆破压力</t>
  </si>
  <si>
    <t>复合层静液压稳定性(≤110mm/125
～400/450～800/≥800～1000/≥
1000mm)</t>
  </si>
  <si>
    <t>耐化学性能</t>
  </si>
  <si>
    <t>环刚度(&lt; 500mm/ ≥500～1000mm/≥1000～2000mm/≥2000mm)</t>
  </si>
  <si>
    <t>冲击性能</t>
  </si>
  <si>
    <t>环柔性</t>
  </si>
  <si>
    <t>蠕变比率</t>
  </si>
  <si>
    <t>熔接处的拉伸力</t>
  </si>
  <si>
    <t>压缩复原</t>
  </si>
  <si>
    <t>拉伸屈服应力</t>
  </si>
  <si>
    <t>铅限量</t>
  </si>
  <si>
    <t>拉伸强度（手工/机械）</t>
  </si>
  <si>
    <t>弯曲强度（手工/机械）</t>
  </si>
  <si>
    <t>浸水后弯曲强度（手工/机械）</t>
  </si>
  <si>
    <t>巴氏硬度</t>
  </si>
  <si>
    <t>环刚度（5%）</t>
  </si>
  <si>
    <t>接头密封性能</t>
  </si>
  <si>
    <t>浸水后压扁线荷载保留率</t>
  </si>
  <si>
    <t>碱金属氧化物含量</t>
  </si>
  <si>
    <t>环刚度</t>
  </si>
  <si>
    <t>热氧稳定性</t>
  </si>
  <si>
    <t>公称硬度允许偏差</t>
  </si>
  <si>
    <t>压缩永久变形（70℃，24h）</t>
  </si>
  <si>
    <t>老化（70℃，7天）硬度变化</t>
  </si>
  <si>
    <t>老化（70℃，7天）拉伸强度变化率</t>
  </si>
  <si>
    <t>老化（70℃，7天）拉断伸长率变化率</t>
  </si>
  <si>
    <t>应力松弛（23℃，100天）</t>
  </si>
  <si>
    <t>在水中的体积变化（70℃，7天）</t>
  </si>
  <si>
    <t>静液压1h (≤110mm/125
～400/450～800/≥800～1000/≥
1000mm)</t>
  </si>
  <si>
    <t>静液压165h(≤110mm/125
～400/450～800/≥800～1000/≥
1000mm)</t>
  </si>
  <si>
    <t>环切静液压强度(≤110mm/125
～400/450～800/≥800～1000/≥
1000mm)</t>
  </si>
  <si>
    <t>GB/T 2790或GB/T 2791</t>
  </si>
  <si>
    <t>耐慢速裂纹增长</t>
  </si>
  <si>
    <t>检验周期（d）以工作日计</t>
  </si>
  <si>
    <r>
      <t>样品数量</t>
    </r>
    <r>
      <rPr>
        <b/>
        <sz val="9"/>
        <rFont val="宋体"/>
        <family val="3"/>
        <charset val="134"/>
        <scheme val="minor"/>
      </rPr>
      <t>（单项样品数量）</t>
    </r>
  </si>
  <si>
    <t>强度(抗折、抗压强度)</t>
  </si>
  <si>
    <t>至少10kg</t>
  </si>
  <si>
    <t xml:space="preserve">1.因龄期时间较长，多批次检验周期（可按量区分,具体请与检测所协商）。
2.委托单上请注明样品等级，规格型号，生产日期等信息。
3.规格需注明：
4.请确认报告用途（申证、自用等等）。
5.无需填参数表。不同型号项目参考标准
</t>
  </si>
  <si>
    <t>检测部门收到业务卡和样品后45天</t>
  </si>
  <si>
    <t>至少8kg</t>
  </si>
  <si>
    <t>2h稠度损失率</t>
  </si>
  <si>
    <t>14d拉伸粘结强度</t>
  </si>
  <si>
    <t>28d收缩率</t>
  </si>
  <si>
    <t>28d抗压强度</t>
  </si>
  <si>
    <t>28d抗渗压力</t>
  </si>
  <si>
    <t xml:space="preserve">1.因龄期时间较长，多批次检验周期（可按量区分,具体请与检测所协商）。
2.委托单上请注明样品等级，规格型号，生产日期、推荐水灰比等信息。
3.规格需注明：
4.请确认报告用途（申证、自用等等）。
5.无需填参数表。不同型号项目参考标准
</t>
  </si>
  <si>
    <t xml:space="preserve"> 抹灰石膏  GB/T 28627-2023</t>
  </si>
  <si>
    <t>检测部门收到业务卡和样品后30天</t>
  </si>
  <si>
    <t xml:space="preserve"> 建筑石膏  GB/T 9776-2022</t>
  </si>
  <si>
    <t xml:space="preserve"> 嵌缝石膏  JC/T 2075-2011</t>
  </si>
  <si>
    <t xml:space="preserve"> 石膏基自流平砂浆  JC/T 1023-2021</t>
  </si>
  <si>
    <t xml:space="preserve"> 墙体饰面砂浆 JC/T 1024-2019</t>
  </si>
  <si>
    <t>墙体饰面砂浆JC/T 1024-2019 第7.2</t>
  </si>
  <si>
    <t>墙体饰面砂浆JC/T 1024-2019 第7.3</t>
  </si>
  <si>
    <t>初始干燥抗裂性</t>
  </si>
  <si>
    <t>墙体饰面砂浆JC/T 1024-2019 第7.4</t>
  </si>
  <si>
    <t>墙体饰面砂浆JC/T 1024-2019 第7.5</t>
  </si>
  <si>
    <t>拉伸粘结原强度</t>
  </si>
  <si>
    <t>墙体饰面砂浆JC/T 1024-2019  第7.7</t>
  </si>
  <si>
    <t>老化循环拉伸粘结强度</t>
  </si>
  <si>
    <t>墙体饰面砂浆JC/T 1024-2019  第7.8</t>
  </si>
  <si>
    <t>墙体饰面砂浆JC/T 1024-2019  第7.9</t>
  </si>
  <si>
    <t>墙体饰面砂浆JC/T 1024-2019  第7.10</t>
  </si>
  <si>
    <t xml:space="preserve"> 石粘结膏  JC/T 1025-2007</t>
  </si>
  <si>
    <t>建设用砂 GB/T 14684-2022 7.3条</t>
  </si>
  <si>
    <t>含泥量</t>
  </si>
  <si>
    <t>建设用砂 GB/T 14684-2022 7.4条</t>
  </si>
  <si>
    <t>泥块含量</t>
  </si>
  <si>
    <t>建设用砂 GB/T 14684-2022 7.6条</t>
  </si>
  <si>
    <t>建设用砂 GB/T 14684-2022 7.5条</t>
  </si>
  <si>
    <t>建设用砂 GB/T 14684-2022 7.7条</t>
  </si>
  <si>
    <t>建设用砂 GB/T 14684-2022 7.8条</t>
  </si>
  <si>
    <t>建设用砂 GB/T 14684-2022 7.9条</t>
  </si>
  <si>
    <t>建设用砂 GB/T 14684-2022 7.10条</t>
  </si>
  <si>
    <t>建设用砂 GB/T 14684-2022 7.11条</t>
  </si>
  <si>
    <t>建设用砂 GB/T 14684-2022 7.12条</t>
  </si>
  <si>
    <t>坚固性</t>
  </si>
  <si>
    <t>建设用砂 GB/T 14684-2022 7.13条</t>
  </si>
  <si>
    <t>建设用砂 GB/T 14684-2022 7.14条</t>
  </si>
  <si>
    <t>建设用砂 GB/T 14684-2022 7.15条</t>
  </si>
  <si>
    <t>建设用砂 GB/T 14684-2022 7.16条</t>
  </si>
  <si>
    <t>松散堆积密度</t>
  </si>
  <si>
    <t>建设用砂 GB/T 14684-2022 7.17条</t>
  </si>
  <si>
    <t>建设用砂 GB/T 14684-2022 7.19条</t>
  </si>
  <si>
    <t xml:space="preserve">建筑材料放射性核素限量 GB 6566-2010 </t>
  </si>
  <si>
    <t>建设用砂 GB/T 14684-2022 7.20条</t>
  </si>
  <si>
    <t>饱和面干吸水率</t>
  </si>
  <si>
    <t>建设用砂 GB/T 14684-2022 7.21条</t>
  </si>
  <si>
    <t>检验周期联系检验科室</t>
  </si>
  <si>
    <t xml:space="preserve">1.因部分项目检验时间较长，多批次检验周期（可按量区分,具体请与检测所协商）。
2.委托单上请注明样品等级，规格型号，生产日期等信息。
3.规格需注明：
4.请确认报告用途（申证、自用等等）。
5.无需填参数表。
</t>
  </si>
  <si>
    <t xml:space="preserve"> 建设用碎石卵石 GB/T 14685-2022   7.3条</t>
  </si>
  <si>
    <t xml:space="preserve"> 建设用碎石卵石 GB/T 14685-2022   7.4条</t>
  </si>
  <si>
    <t xml:space="preserve"> 建设用碎石卵石 GB/T 14685-2022   7.5条</t>
  </si>
  <si>
    <t>针、片状颗粒含量</t>
  </si>
  <si>
    <t xml:space="preserve"> 建设用碎石卵石 GB/T 14685-2022   7.6条</t>
  </si>
  <si>
    <t xml:space="preserve"> 建设用碎石卵石 GB/T 14685-2022   7.7条</t>
  </si>
  <si>
    <t xml:space="preserve"> 建设用碎石卵石 GB/T 14685-2022   7.8条</t>
  </si>
  <si>
    <t>硫化物和硫酸盐含量</t>
  </si>
  <si>
    <t xml:space="preserve"> 建设用碎石卵石 GB/T 14685-2022   7.9条</t>
  </si>
  <si>
    <t xml:space="preserve"> 建设用碎石卵石 GB/T 14685-2022   7.10条</t>
  </si>
  <si>
    <t>岩石抗压强度</t>
  </si>
  <si>
    <t xml:space="preserve"> 建设用碎石卵石 GB/T 14685-2022   7.11条</t>
  </si>
  <si>
    <t xml:space="preserve"> 建设用碎石卵石 GB/T 14685-2022   7.12条</t>
  </si>
  <si>
    <t xml:space="preserve"> 建设用碎石卵石 GB/T 14685-2022   7.13条</t>
  </si>
  <si>
    <t>堆积密度</t>
  </si>
  <si>
    <t xml:space="preserve"> 建设用碎石卵石 GB/T 14685-2022   7.14条</t>
  </si>
  <si>
    <t xml:space="preserve"> 建设用碎石卵石 GB/T 14685-2022   7.15条</t>
  </si>
  <si>
    <t xml:space="preserve"> 建设用碎石卵石 GB/T 14685-2022   7.16条</t>
  </si>
  <si>
    <t>/</t>
    <phoneticPr fontId="16" type="noConversion"/>
  </si>
  <si>
    <t xml:space="preserve"> 建设用碎石卵石 GB/T 14685-2022   7.18条</t>
  </si>
  <si>
    <t>袋型</t>
  </si>
  <si>
    <t>拉伸负荷（四项）</t>
  </si>
  <si>
    <t>制袋材料的影响（3d抗折、抗压强度比）</t>
  </si>
  <si>
    <t>防潮性能（3d抗压强度比）</t>
  </si>
  <si>
    <t>至少30条</t>
  </si>
  <si>
    <t xml:space="preserve">1.多批次检验周期（可按量区分,具体请与检测所协商）。
2.委托单上请注明样品等级，规格型号，生产日期等信息。
3.规格需注明：
4.请确认报告用途（申证、自用等等）。
5.无需填参数表。
</t>
  </si>
  <si>
    <r>
      <t>纸面石膏板 GB/T 9775-2025</t>
    </r>
    <r>
      <rPr>
        <sz val="10"/>
        <rFont val="宋体"/>
        <family val="3"/>
        <charset val="134"/>
      </rPr>
      <t/>
    </r>
  </si>
  <si>
    <t>对角线长度差</t>
  </si>
  <si>
    <t>棱边端面尺寸</t>
  </si>
  <si>
    <t>面密度</t>
  </si>
  <si>
    <t>护面纸与芯材粘结性</t>
  </si>
  <si>
    <t>表面吸水量</t>
  </si>
  <si>
    <t>遇火稳定性</t>
  </si>
  <si>
    <t>剪切力</t>
  </si>
  <si>
    <t xml:space="preserve">1.多批次检验周期（可按量区分,具体请与检测所协商）。
2.委托单上请注明样品等级，规格型号，生产日期、推荐水灰比等信息。
3.规格需注明：
4.请确认报告用途（申证、自用等等）。
5.无需填参数表。不同型号项目参考标准
</t>
  </si>
  <si>
    <t xml:space="preserve"> 混凝土和钢筋混凝土排水管 GB/T 11836-2023</t>
  </si>
  <si>
    <t>3个试件为一组（150*150*150）
与管子同批次须成型养护好送样</t>
  </si>
  <si>
    <t>（150*150*150）*3</t>
  </si>
  <si>
    <t>3个试件为一组（近承、插口、中部，直径100,1~4kg）
与管子同批次须成型养护好送样</t>
  </si>
  <si>
    <t>（直径100）*3</t>
  </si>
  <si>
    <t xml:space="preserve">1.因部分项目检验时间较长，多批次检验周期（可按量区分,具体请与检测所协商）。
2.委托单上请注明样品等级，规格型号，生产日期等信息。
3.规格需注明：
4.请确认报告用途（申证、自用等等）。
5.无需填参数表。不同型号项目参考标准
</t>
  </si>
  <si>
    <t xml:space="preserve"> 蒸压灰砂实心砖和实心砌块 GB/T 11945-2019</t>
  </si>
  <si>
    <t>GB/T 2542-2012、GB/T 4111-2013</t>
  </si>
  <si>
    <t xml:space="preserve"> 蒸压加气混凝土砌块 GB/T 11968-2020</t>
  </si>
  <si>
    <t>抗冻性25次</t>
  </si>
  <si>
    <t>收缩性能</t>
  </si>
  <si>
    <t xml:space="preserve"> 用于水泥和混凝土中的粉煤灰 GB/T 1596-2017</t>
  </si>
  <si>
    <t>需水量比</t>
  </si>
  <si>
    <t>二氧化硅、三氧化二铝、三氧化二铁总量</t>
  </si>
  <si>
    <t>安定性</t>
  </si>
  <si>
    <t>强度活性指数</t>
  </si>
  <si>
    <t>半水亚硫酸钙</t>
  </si>
  <si>
    <t xml:space="preserve">1.因龄期时间较长，多批次检验周期（可按量区分,具体请与检测所协商）。
2.委托单上请注明样品等级，规格型号，生产日期等信息。
3.规格需注明：
4.请确认报告用途（申证、自用等等）。
5.无需填参数表。
</t>
  </si>
  <si>
    <t>流动度比</t>
  </si>
  <si>
    <t>凝结时间比</t>
  </si>
  <si>
    <t xml:space="preserve"> 胶粉聚苯颗粒外墙外保温系统材料  JG/T 158-2013</t>
  </si>
  <si>
    <t>系统</t>
  </si>
  <si>
    <t xml:space="preserve">胶粉聚苯颗粒浆料 </t>
  </si>
  <si>
    <t>聚苯板</t>
  </si>
  <si>
    <t>界面砂浆</t>
  </si>
  <si>
    <t>抗裂砂浆</t>
  </si>
  <si>
    <t>保温系统检验周期联系检验科室</t>
  </si>
  <si>
    <t>保温系统送检样品要求联系检验科室</t>
  </si>
  <si>
    <t xml:space="preserve">胶粘剂 </t>
  </si>
  <si>
    <t>导热系数（25℃）</t>
  </si>
  <si>
    <t>抗老化性（150h）</t>
  </si>
  <si>
    <t>至少5m2</t>
  </si>
  <si>
    <t xml:space="preserve">1.多批次检验周期（可按量区分,具体请与检测所协商）。
2.委托单上请注明样品等级，规格型号，生产日期等信息。
3.规格需注明：
4.请确认报告用途（申证、自用等等）。
5.无需填参数表。不同型号项目参考标准
</t>
  </si>
  <si>
    <t>水蒸气透过系数</t>
  </si>
  <si>
    <t>导热系数（平均温度10℃、平均温度25℃）</t>
  </si>
  <si>
    <r>
      <t xml:space="preserve">1.多批次检验周期（可按量区分,具体请与检测所协商）。
2.委托单上请注明样品等级，规格型号，生产日期、推荐水灰比等信息。
3.规格需注明：
4.请确认报告用途（申证、自用等等）。
5.无需填参数表。不同型号项目参考标准
</t>
    </r>
    <r>
      <rPr>
        <sz val="10"/>
        <color rgb="FFFF0000"/>
        <rFont val="Arial"/>
        <family val="2"/>
      </rPr>
      <t/>
    </r>
  </si>
  <si>
    <t>至少12kg</t>
  </si>
  <si>
    <t xml:space="preserve"> 非烧结垃圾尾矿砖JC/T 422-2025</t>
  </si>
  <si>
    <t>需提前制备好样品300*300*厚度</t>
  </si>
  <si>
    <t>GB/T  25779-2010  附录A</t>
  </si>
  <si>
    <t>GB/T 4111-2013,GB/T  25779-2010  附录A</t>
  </si>
  <si>
    <t>GB/T  25779-2010  附录B</t>
  </si>
  <si>
    <t>GB/T  25779-2010  附录C</t>
  </si>
  <si>
    <t>检测部门收到业务卡和样品后55天</t>
  </si>
  <si>
    <t>2400（2级水平）</t>
  </si>
  <si>
    <t>3500（家用，开门耐久）</t>
  </si>
  <si>
    <t>通用结构安全500(不包括稳定性试验)，特定产品结构安全详询</t>
  </si>
  <si>
    <r>
      <t>1000（0.15m</t>
    </r>
    <r>
      <rPr>
        <vertAlign val="superscript"/>
        <sz val="10"/>
        <rFont val="宋体"/>
        <family val="3"/>
        <charset val="134"/>
        <scheme val="minor"/>
      </rPr>
      <t>3</t>
    </r>
    <r>
      <rPr>
        <sz val="10"/>
        <rFont val="宋体"/>
        <family val="3"/>
        <charset val="134"/>
        <scheme val="minor"/>
      </rPr>
      <t>以下体积）</t>
    </r>
  </si>
  <si>
    <r>
      <t>2000（0.15m</t>
    </r>
    <r>
      <rPr>
        <vertAlign val="superscript"/>
        <sz val="10"/>
        <rFont val="宋体"/>
        <family val="3"/>
        <charset val="134"/>
        <scheme val="minor"/>
      </rPr>
      <t>3</t>
    </r>
    <r>
      <rPr>
        <sz val="10"/>
        <rFont val="宋体"/>
        <family val="3"/>
        <charset val="134"/>
        <scheme val="minor"/>
      </rPr>
      <t>及以上体积）</t>
    </r>
  </si>
  <si>
    <r>
      <t>1500（0.15m</t>
    </r>
    <r>
      <rPr>
        <vertAlign val="superscript"/>
        <sz val="10"/>
        <rFont val="宋体"/>
        <family val="3"/>
        <charset val="134"/>
        <scheme val="minor"/>
      </rPr>
      <t>3</t>
    </r>
    <r>
      <rPr>
        <sz val="10"/>
        <rFont val="宋体"/>
        <family val="3"/>
        <charset val="134"/>
        <scheme val="minor"/>
      </rPr>
      <t>以下体积），不论物质多少，收费不变</t>
    </r>
  </si>
  <si>
    <r>
      <t>2500（0.15m</t>
    </r>
    <r>
      <rPr>
        <vertAlign val="superscript"/>
        <sz val="10"/>
        <rFont val="宋体"/>
        <family val="3"/>
        <charset val="134"/>
        <scheme val="minor"/>
      </rPr>
      <t>3</t>
    </r>
    <r>
      <rPr>
        <sz val="10"/>
        <rFont val="宋体"/>
        <family val="3"/>
        <charset val="134"/>
        <scheme val="minor"/>
      </rPr>
      <t>及以上体积），不论物质多少，收费不变</t>
    </r>
  </si>
  <si>
    <t>3500（家用，耐久仅做开门）</t>
  </si>
  <si>
    <t>软质聚氨酯泡沫塑料-75%压缩永久变形</t>
  </si>
  <si>
    <t>电镀层-耐盐雾</t>
  </si>
  <si>
    <t>500(家用)，800（公用）</t>
  </si>
  <si>
    <t>家用500，公用800</t>
  </si>
  <si>
    <t>300（C级）</t>
  </si>
  <si>
    <t>3000（C级）</t>
  </si>
  <si>
    <t>10000（泡沫塑料铺垫材质C级全项优惠价，其他材质品类收费详询）</t>
  </si>
  <si>
    <t>3600（3级水平）</t>
  </si>
  <si>
    <t>气候箱法：3000</t>
  </si>
  <si>
    <t>软体家具 棕纤维弹性床垫    GB/T 26706-2025</t>
  </si>
  <si>
    <t>300（AAA级）</t>
  </si>
  <si>
    <t>3000（AAA级）</t>
  </si>
  <si>
    <t>中性盐雾96h</t>
  </si>
  <si>
    <t>无疵小试样木材物理力学性质试验方法 第5部分：密度测定  GB/T 1927.5-2021</t>
  </si>
  <si>
    <t xml:space="preserve">家具中有害物质限量     GB 18584-2024 </t>
  </si>
  <si>
    <t>家具用封边条技术要求   QB/T 4463-2025</t>
  </si>
  <si>
    <t>耐光色牢度(灰色样卡)</t>
  </si>
  <si>
    <t>可迁移元素(可溶性重金属)</t>
  </si>
  <si>
    <t>多溴联苯(PBB)</t>
  </si>
  <si>
    <t>多溴联苯醚(PBDE)</t>
  </si>
  <si>
    <t>餐桌餐椅   GB/T 24821-2024</t>
  </si>
  <si>
    <t>500(不含稳定性)</t>
  </si>
  <si>
    <t>2000（家用型）</t>
  </si>
  <si>
    <t>5500（家用型）</t>
  </si>
  <si>
    <t>4300（家用型）</t>
  </si>
  <si>
    <t>参考GB 18584-2024</t>
  </si>
  <si>
    <t>200（不做材质鉴定）</t>
  </si>
  <si>
    <t>600（C级）</t>
  </si>
  <si>
    <t>500（家用）</t>
  </si>
  <si>
    <t>11000单人位布艺沙发全项优惠价，其他材质详询</t>
  </si>
  <si>
    <t>7000元+协商</t>
  </si>
  <si>
    <t>安全性能（第6.4.3-6.4.6条）</t>
  </si>
  <si>
    <t>参照GB/T3324</t>
  </si>
  <si>
    <t>参照GB/T3325</t>
  </si>
  <si>
    <t>11000(室内500h)</t>
  </si>
  <si>
    <t>力学性能-实验台强度、独立式实验台稳定性</t>
  </si>
  <si>
    <t>力学性能-实验台耐久性</t>
  </si>
  <si>
    <t>力学性能-储物柜</t>
  </si>
  <si>
    <t>总挥发性有机化合物（TVOC）</t>
  </si>
  <si>
    <t>13片</t>
  </si>
  <si>
    <t>5片</t>
  </si>
  <si>
    <t>静曲强度</t>
  </si>
  <si>
    <t>3片</t>
  </si>
  <si>
    <t>1片</t>
  </si>
  <si>
    <t>吸水厚度膨胀率</t>
  </si>
  <si>
    <t>2片</t>
  </si>
  <si>
    <t>表面胶合强度</t>
  </si>
  <si>
    <t>表面耐冷热循环</t>
  </si>
  <si>
    <t>表面耐划痕</t>
  </si>
  <si>
    <t>表面耐磨</t>
  </si>
  <si>
    <t>GB/T 18102-2020；应注明耐磨等级</t>
  </si>
  <si>
    <t>家用Ⅱ级400
家用Ⅰ级600
商用Ⅱ级900
商用Ⅰ级1200</t>
  </si>
  <si>
    <t>表面耐香烟灼烧</t>
  </si>
  <si>
    <t>表面耐污染</t>
  </si>
  <si>
    <t>表面耐龟裂</t>
  </si>
  <si>
    <t>表面耐水蒸气</t>
  </si>
  <si>
    <t>耐光色牢度</t>
  </si>
  <si>
    <t>1平方米</t>
  </si>
  <si>
    <t>检测部门收到业务卡和样品后14天</t>
  </si>
  <si>
    <t>1.5平方米（不少于13片）</t>
  </si>
  <si>
    <t>1、多批次检验周期（可按量区分）。
2、委托单上请注明样品耐磨等级、平面型或非平面、甲醛释放量等级等信息。
3、其他需要备注的情况。</t>
  </si>
  <si>
    <t>规格尺寸与偏差</t>
  </si>
  <si>
    <t>漆膜表面耐磨</t>
  </si>
  <si>
    <t>弹性模量</t>
  </si>
  <si>
    <t>浸渍剥离</t>
  </si>
  <si>
    <t>检测部门收到业务卡和样品后28天</t>
  </si>
  <si>
    <t>浸渍剥离性能</t>
  </si>
  <si>
    <t>表面耐冷热循环性能</t>
  </si>
  <si>
    <t>表面耐划痕性能</t>
  </si>
  <si>
    <t>尺寸稳定性（长度）</t>
  </si>
  <si>
    <t>表面耐龟裂性能</t>
  </si>
  <si>
    <t>表面耐香烟灼烧性能</t>
  </si>
  <si>
    <t>表面耐磨性能</t>
  </si>
  <si>
    <t>耐磨Ⅰ级600
耐磨Ⅱ级400
耐磨Ⅲ级300</t>
  </si>
  <si>
    <t>表面耐干热性能</t>
  </si>
  <si>
    <t>表面耐湿热性能</t>
  </si>
  <si>
    <t>表面耐污染性能</t>
  </si>
  <si>
    <t>耐光色牢度性能</t>
  </si>
  <si>
    <t>1、多批次检验周期（可按量区分）。
2、委托单上请注明样品耐磨等级、甲醛释放量等级等信息。
3、其他需要备注的情况。</t>
  </si>
  <si>
    <t>500mm×500mm六块</t>
  </si>
  <si>
    <t>握螺钉力</t>
  </si>
  <si>
    <t>表面耐污染腐蚀</t>
  </si>
  <si>
    <t>500mm×500mm两块</t>
  </si>
  <si>
    <t>500mm×500mm四块</t>
  </si>
  <si>
    <t>横向静曲强度</t>
  </si>
  <si>
    <t>1、多批次检验周期（可按量区分）。
2、委托单上请注明样品树种、表板厚度等信息。
3、其他需要备注的情况。</t>
  </si>
  <si>
    <t>检测部门收到业务卡和样品后7天</t>
  </si>
  <si>
    <t>1、多批次检验周期（可按量区分）。
2、委托单上请注明样品基材等信息。
3、其他需要备注的情况。</t>
  </si>
  <si>
    <t>表面结合强度</t>
  </si>
  <si>
    <t>甲醛释放量（气候箱法）</t>
  </si>
  <si>
    <t>1、多批次检验周期（可按量区分）。
2、委托单上请注明样品类型（干燥状态下使用的普通型、家具型等）等信息。
3、其他需要备注的情况。</t>
  </si>
  <si>
    <t>厚度偏差</t>
  </si>
  <si>
    <t>内胶合强度</t>
  </si>
  <si>
    <t>2h吸水厚度膨胀率</t>
  </si>
  <si>
    <t>1、多批次检验周期（可按量区分）。
2、委托单上请注明样品类型（P1、P2等）等信息。
3、其他需要备注的情况。</t>
  </si>
  <si>
    <t>定向刨花板 GB/T 41715-2022</t>
  </si>
  <si>
    <t>24h吸水厚度膨胀率</t>
  </si>
  <si>
    <t>1、多批次检验周期（可按量区分）。
2、委托单上请注明样品类型（OSB/1、OSB/2等）等信息。
3、其他需要备注的情况。</t>
  </si>
  <si>
    <t>抗弯强度</t>
  </si>
  <si>
    <t>抗弯弹性模量</t>
  </si>
  <si>
    <t>500mm×500mm两块，或1平方米；单面暴露类，如地板等：500mm×500mm两块，2平方米</t>
  </si>
  <si>
    <t>500mm×500mm两块，或1平方米</t>
  </si>
  <si>
    <t>厚薄差</t>
  </si>
  <si>
    <t>无色透明平板玻璃可见光透射比</t>
  </si>
  <si>
    <t>外观质量（除光学变形）</t>
  </si>
  <si>
    <t>碎片状态</t>
  </si>
  <si>
    <t>霰弹袋冲击性能</t>
  </si>
  <si>
    <t>表面应力</t>
  </si>
  <si>
    <t>落球冲击剥离性能</t>
  </si>
  <si>
    <t>耐辐照性</t>
  </si>
  <si>
    <t>破坏强度</t>
  </si>
  <si>
    <t>断裂模数</t>
  </si>
  <si>
    <t>无釉砖耐磨深度</t>
  </si>
  <si>
    <t>有釉砖表面耐磨性</t>
  </si>
  <si>
    <t>有釉砖抗釉裂性</t>
  </si>
  <si>
    <t>抛光砖光泽度</t>
  </si>
  <si>
    <t>有釉砖耐污染性</t>
  </si>
  <si>
    <t>无釉砖耐污染性</t>
  </si>
  <si>
    <t>耐低度酸和碱化学腐蚀性</t>
  </si>
  <si>
    <t>耐高度酸和碱化学腐蚀性</t>
  </si>
  <si>
    <t>耐家庭化学试剂和游泳池盐类化学腐蚀性</t>
  </si>
  <si>
    <t>有釉砖铅和镉的溶出量</t>
  </si>
  <si>
    <t>当有釉砖是用于加工食品的工作台或墙面且砖的釉面与食品有可能接触的场所时，则要求进行该项试验</t>
  </si>
  <si>
    <t>放射性核素（内、外照射指数）</t>
  </si>
  <si>
    <t>1、多批次检验周期（可按量区分）。
2、委托单上请注明样品厚度等规格型号等信息。
3、其他需要备注的情况。</t>
  </si>
  <si>
    <t>建筑用安全玻璃 第2部分：钢化玻璃  GB/T 15763.2-2025</t>
  </si>
  <si>
    <t xml:space="preserve">抗冲击性 </t>
  </si>
  <si>
    <t>610mm×610mm×12片</t>
  </si>
  <si>
    <t>制品，4片</t>
  </si>
  <si>
    <t>1930mm×864mm×4片</t>
  </si>
  <si>
    <t>1100mm×360mm×10片</t>
  </si>
  <si>
    <t>建筑用安全玻璃 第3部分：夹层玻璃 GB/T 15763.3-2025</t>
  </si>
  <si>
    <t>610mm×610mm×6片</t>
  </si>
  <si>
    <t>300mm×300mm×6块</t>
  </si>
  <si>
    <t>300mm×76mm×3块</t>
  </si>
  <si>
    <t>1、多批次检验周期（可按量区分）。
2、委托单上请注明样品规格型号、是否钢化、类别（Ⅰ、Ⅱ、Ⅲ）等信息。
3、其他需要备注的情况。</t>
  </si>
  <si>
    <t>10块整砖。如果砖的表面积大于0.04m2，只需5块整砖。砖边长大于400mm,只需3块整砖。</t>
  </si>
  <si>
    <t>10块整砖。若边长大于200mm，最少需7块。</t>
  </si>
  <si>
    <t>GB/T 3810.6；地砖做此项</t>
  </si>
  <si>
    <t>5块。边长大于300mm只需3块</t>
  </si>
  <si>
    <t>GB/T 3810.7；地砖做此项</t>
  </si>
  <si>
    <t>能切割成11块100×100的样品即可</t>
  </si>
  <si>
    <t>5块整砖。边长大于300mm的只需3块</t>
  </si>
  <si>
    <t>GB/T 3810.5；地砖做此项；使用在抗冲击性有特别要求的场所检验此项</t>
  </si>
  <si>
    <t>5块</t>
  </si>
  <si>
    <t>2块</t>
  </si>
  <si>
    <t>GB/T 3810.14；强制性的</t>
  </si>
  <si>
    <t>小砖15块，边长大于300mm只需7块，边长大于600mm只需3块</t>
  </si>
  <si>
    <t>GB/T 3810.14；</t>
  </si>
  <si>
    <t>GB/T 3810.13；</t>
  </si>
  <si>
    <t>无釉砖21d，有釉砖10d</t>
  </si>
  <si>
    <t>5块，边长大于400mm只需3块，边长大于600mm只需2块</t>
  </si>
  <si>
    <t>GB/T 3810.13；用于受腐蚀的情况下做此项</t>
  </si>
  <si>
    <t>GB/T 3810.15；</t>
  </si>
  <si>
    <t>无釉砖21d，有釉砖7d</t>
  </si>
  <si>
    <t xml:space="preserve">   检测部门收到业务卡和样品后无釉砖30d/有釉砖21天</t>
  </si>
  <si>
    <t>1、多批次检验周期（可按量区分）。
2、委托单上请注明样品工作尺寸、表面有无釉、执行GB/T 4100-2015附录（G、H、J、K、L等）等信息。
3、其他需要备注的情况。</t>
  </si>
  <si>
    <r>
      <t>3片，单片面积不小于1.6m</t>
    </r>
    <r>
      <rPr>
        <vertAlign val="superscript"/>
        <sz val="10"/>
        <rFont val="宋体"/>
        <family val="3"/>
        <charset val="134"/>
        <scheme val="minor"/>
      </rPr>
      <t>2</t>
    </r>
  </si>
  <si>
    <t>化学成分（Si、Fe、Cu、Mn、Mg、Cr、Zn、Ti)</t>
  </si>
  <si>
    <t>1米*2根</t>
  </si>
  <si>
    <t>抗拉强度Rm</t>
  </si>
  <si>
    <r>
      <t>规定非比例延伸强度</t>
    </r>
    <r>
      <rPr>
        <i/>
        <sz val="10"/>
        <rFont val="宋体"/>
        <family val="3"/>
        <charset val="134"/>
        <scheme val="minor"/>
      </rPr>
      <t>R</t>
    </r>
    <r>
      <rPr>
        <sz val="10"/>
        <rFont val="宋体"/>
        <family val="3"/>
        <charset val="134"/>
        <scheme val="minor"/>
      </rPr>
      <t>p0.2</t>
    </r>
  </si>
  <si>
    <r>
      <t>断后伸长率</t>
    </r>
    <r>
      <rPr>
        <i/>
        <sz val="10"/>
        <rFont val="宋体"/>
        <family val="3"/>
        <charset val="134"/>
        <scheme val="minor"/>
      </rPr>
      <t>A</t>
    </r>
    <r>
      <rPr>
        <vertAlign val="subscript"/>
        <sz val="10"/>
        <rFont val="宋体"/>
        <family val="3"/>
        <charset val="134"/>
        <scheme val="minor"/>
      </rPr>
      <t>50mm</t>
    </r>
  </si>
  <si>
    <t>100mm*20根</t>
  </si>
  <si>
    <t>1米*5根</t>
  </si>
  <si>
    <t>备注：制样费不论是单项还是全项均需收300元。</t>
  </si>
  <si>
    <r>
      <t>化学成分（S</t>
    </r>
    <r>
      <rPr>
        <b/>
        <sz val="10"/>
        <rFont val="宋体"/>
        <family val="3"/>
        <charset val="134"/>
        <scheme val="minor"/>
      </rPr>
      <t>i、Fe、Cu、Mn、Mg、Cr、Zn、Ti)</t>
    </r>
  </si>
  <si>
    <t>规定非比例延伸强度Rp0.2</t>
  </si>
  <si>
    <t>断后伸长率A50mm</t>
  </si>
  <si>
    <r>
      <t>抗拉强度R</t>
    </r>
    <r>
      <rPr>
        <vertAlign val="subscript"/>
        <sz val="10"/>
        <rFont val="宋体"/>
        <family val="3"/>
        <charset val="134"/>
        <scheme val="minor"/>
      </rPr>
      <t>m</t>
    </r>
  </si>
  <si>
    <r>
      <t>规定非比例延伸强度R</t>
    </r>
    <r>
      <rPr>
        <vertAlign val="subscript"/>
        <sz val="10"/>
        <rFont val="宋体"/>
        <family val="3"/>
        <charset val="134"/>
        <scheme val="minor"/>
      </rPr>
      <t>p0.2</t>
    </r>
  </si>
  <si>
    <r>
      <t>断后伸长率A</t>
    </r>
    <r>
      <rPr>
        <vertAlign val="subscript"/>
        <sz val="10"/>
        <rFont val="宋体"/>
        <family val="3"/>
        <charset val="134"/>
        <scheme val="minor"/>
      </rPr>
      <t>50mm</t>
    </r>
  </si>
  <si>
    <t>（带E）</t>
  </si>
  <si>
    <t>（不带E）</t>
  </si>
  <si>
    <t>1.2米*2根</t>
  </si>
  <si>
    <r>
      <t>C</t>
    </r>
    <r>
      <rPr>
        <vertAlign val="subscript"/>
        <sz val="10"/>
        <rFont val="宋体"/>
        <family val="3"/>
        <charset val="134"/>
        <scheme val="minor"/>
      </rPr>
      <t>eq</t>
    </r>
  </si>
  <si>
    <t>下屈服强度</t>
  </si>
  <si>
    <t>实测抗拉强度与实测屈服强度之比</t>
  </si>
  <si>
    <t>实测屈服强度与屈服强度特征值之比</t>
  </si>
  <si>
    <t>最大力总延伸率</t>
  </si>
  <si>
    <t>反向弯曲</t>
  </si>
  <si>
    <t>横肋末端最大间隙</t>
  </si>
  <si>
    <t>每米弯曲度</t>
  </si>
  <si>
    <t>1.2米*5根</t>
  </si>
  <si>
    <t>1米*10根</t>
  </si>
  <si>
    <t>备注：制样费不论是单项还是全项均需收300元，生产许可证项目收费4700元。</t>
  </si>
  <si>
    <t>挥发性有机化合物含量（VOC含量）</t>
  </si>
  <si>
    <t>总周期应加上样品流转和报告流转时间2天</t>
  </si>
  <si>
    <t>游离二异氰酸酯（TDI、HDI）</t>
  </si>
  <si>
    <t>游离4,4’-二氨基二苯甲烷（MDA）</t>
  </si>
  <si>
    <t>GB/T 22374-2018 地坪涂装材料（J型有害物质限量）</t>
  </si>
  <si>
    <t>抗压强度24h</t>
  </si>
  <si>
    <t>抗压强度7d</t>
  </si>
  <si>
    <t>抗折强度24h</t>
  </si>
  <si>
    <t>抗折强度7d</t>
  </si>
  <si>
    <t>抗压强度28d</t>
  </si>
  <si>
    <t>抗折强度28d</t>
  </si>
  <si>
    <t>贮存稳定性（50°C，7d)</t>
  </si>
  <si>
    <t>耐水性(水24h，沸水15min)</t>
  </si>
  <si>
    <t>耐碱性1h</t>
  </si>
  <si>
    <t>耐醇性1h</t>
  </si>
  <si>
    <t>耐污染性（醋，绿茶）1h</t>
  </si>
  <si>
    <t>耐干热性15min</t>
  </si>
  <si>
    <t>GB 18582、GB 50325</t>
  </si>
  <si>
    <t xml:space="preserve"> JG/T 235-2014建筑反射隔热涂料（低明度）</t>
  </si>
  <si>
    <t xml:space="preserve"> JG/T 235-2014建筑反射隔热涂料（中、高明度）</t>
  </si>
  <si>
    <t>JG/T 172-2014弹性建筑涂料（外墙面涂）</t>
  </si>
  <si>
    <t>GB/T 9268-2008 A法</t>
  </si>
  <si>
    <t>GB/T 1865-2009、GBT 1766-2008</t>
  </si>
  <si>
    <t>断裂伸长率（0℃/-10℃）</t>
  </si>
  <si>
    <t>JG/T 172-2014弹性建筑涂料（外墙中涂）</t>
  </si>
  <si>
    <t>JG/T 172-2014弹性建筑涂料（内墙）</t>
  </si>
  <si>
    <t xml:space="preserve">涂膜外观 </t>
  </si>
  <si>
    <t>耐碱性Ca（OH）2</t>
  </si>
  <si>
    <t>耐碱性NaOH</t>
  </si>
  <si>
    <t>JC/T 2177-2021 硅藻泥装饰壁材</t>
  </si>
  <si>
    <t>JC/T 1040-2020建筑外表面用热反射隔热涂料（反射隔热性能）</t>
  </si>
  <si>
    <t>甲苯+二甲苯+乙苯质量分数</t>
  </si>
  <si>
    <t>固化剂中游离甲苯二异氰酸酯（TDI）质量分数</t>
  </si>
  <si>
    <t>涂层耐温变性（3次循环）</t>
  </si>
  <si>
    <t>粘结强度(标准状态)</t>
  </si>
  <si>
    <t>拉伸强度(标准状态)</t>
  </si>
  <si>
    <t>光泽（60°）</t>
  </si>
  <si>
    <t xml:space="preserve"> HG/T 4845-2015 冷涂锌涂料</t>
  </si>
  <si>
    <t>干燥时间(表干、实干)</t>
  </si>
  <si>
    <t>7d拉伸粘结强度</t>
  </si>
  <si>
    <t>7d抗压强度</t>
  </si>
  <si>
    <t>甲苯+二甲苯+乙苯</t>
  </si>
  <si>
    <t xml:space="preserve">GB∕T 34682-2017 </t>
  </si>
  <si>
    <t>总铅（Pb）含量（限色漆、腻子做）</t>
  </si>
  <si>
    <t>甲苯+二甲苯</t>
  </si>
  <si>
    <t>1,2-二氯乙烷</t>
  </si>
  <si>
    <t>1,1,1-三氯乙烷</t>
  </si>
  <si>
    <t>1,1,2-三氯乙烷</t>
  </si>
  <si>
    <t>耐水性48h</t>
  </si>
  <si>
    <t>耐碱性24h</t>
  </si>
  <si>
    <t>耐酸性24h</t>
  </si>
  <si>
    <t>耐盐雾性400h</t>
  </si>
  <si>
    <t>耐人工气候老化性500h</t>
  </si>
  <si>
    <t>耐水性96h</t>
  </si>
  <si>
    <t>耐碱性48h</t>
  </si>
  <si>
    <t>挥发性有机化合物（VOC)含量</t>
  </si>
  <si>
    <t>耐水性（240h）</t>
  </si>
  <si>
    <t>耐盐雾性（300h）</t>
  </si>
  <si>
    <t>耐酸性（168h）</t>
  </si>
  <si>
    <t>耐湿热性（168h）</t>
  </si>
  <si>
    <t>GB/T 13477.8-2017</t>
  </si>
  <si>
    <t>GB/T 13477.9-2002</t>
  </si>
  <si>
    <t>同一温度下拉伸-压缩循环后粘结性</t>
  </si>
  <si>
    <t>GB/T 13477.12-2002</t>
  </si>
  <si>
    <t>GB/T 13477.7-2002</t>
  </si>
  <si>
    <t>JT/T 280-2022路面标线涂料（热熔型）</t>
  </si>
  <si>
    <t>GB/T 14683-2017 硅酮和改性硅酮建筑密封胶（SR、F类）</t>
  </si>
  <si>
    <t>GB/T 14683-2017 硅酮和改性硅酮建筑密封胶（SR、Gn类）</t>
  </si>
  <si>
    <t>GB/T 14683-2017 硅酮和改性硅酮建筑密封胶（SR、Gw类）</t>
  </si>
  <si>
    <r>
      <t>1m</t>
    </r>
    <r>
      <rPr>
        <vertAlign val="superscript"/>
        <sz val="10"/>
        <rFont val="宋体"/>
        <family val="3"/>
        <charset val="134"/>
        <scheme val="minor"/>
      </rPr>
      <t>2</t>
    </r>
  </si>
  <si>
    <t>固化剂中游离甲苯二异氰酸酯（TDI）</t>
  </si>
  <si>
    <t>PH值</t>
  </si>
  <si>
    <t>180°剥离强度</t>
  </si>
  <si>
    <t>JC/T 936-2004 单组份聚氨酯泡沫填缝剂</t>
  </si>
  <si>
    <t>2kg必须配发泡枪</t>
  </si>
  <si>
    <t>晾置时间≥20min，拉伸粘结强度</t>
  </si>
  <si>
    <t>6h拉伸粘结强度</t>
  </si>
  <si>
    <t>加长晾置时间≥30min，拉伸粘结强度</t>
  </si>
  <si>
    <t>JC/T 483-2022聚硫建筑密封胶</t>
  </si>
  <si>
    <r>
      <t>剪切性</t>
    </r>
    <r>
      <rPr>
        <sz val="11"/>
        <rFont val="宋体"/>
        <family val="3"/>
        <charset val="134"/>
        <scheme val="minor"/>
      </rPr>
      <t>能-剪切强度</t>
    </r>
  </si>
  <si>
    <r>
      <t>剪切性</t>
    </r>
    <r>
      <rPr>
        <sz val="11"/>
        <rFont val="宋体"/>
        <family val="3"/>
        <charset val="134"/>
        <scheme val="minor"/>
      </rPr>
      <t>能-粘接破坏面积</t>
    </r>
  </si>
  <si>
    <t>GB 12441-2018 饰面型防火涂料</t>
  </si>
  <si>
    <t>GB/T 20623-2025 建筑涂料用乳液（通用型）</t>
  </si>
  <si>
    <t>GB/T 20623-2025 建筑涂料用乳液（弹性）</t>
  </si>
  <si>
    <t>JG/T 298-2010建筑室内用腻子（一般型Y）</t>
  </si>
  <si>
    <r>
      <t>JG/T 298-2010建筑室内用腻子（柔韧型R</t>
    </r>
    <r>
      <rPr>
        <sz val="14"/>
        <rFont val="宋体"/>
        <family val="3"/>
        <charset val="134"/>
        <scheme val="minor"/>
      </rPr>
      <t>）</t>
    </r>
  </si>
  <si>
    <r>
      <t>JG/T 298-2010建筑室内用腻子（耐水型</t>
    </r>
    <r>
      <rPr>
        <sz val="14"/>
        <rFont val="宋体"/>
        <family val="3"/>
        <charset val="134"/>
        <scheme val="minor"/>
      </rPr>
      <t>N）</t>
    </r>
  </si>
  <si>
    <t>挥发性有机化合物（VOC）</t>
  </si>
  <si>
    <t>总挥发性有机化合物（TVOC）的释放率</t>
  </si>
  <si>
    <t>2㎡</t>
  </si>
  <si>
    <t>GB/T1741-2020漆膜耐霉菌性测定法</t>
  </si>
  <si>
    <r>
      <t>耐酸性（4</t>
    </r>
    <r>
      <rPr>
        <sz val="11"/>
        <rFont val="宋体"/>
        <family val="3"/>
        <charset val="134"/>
        <scheme val="minor"/>
      </rPr>
      <t>8h）</t>
    </r>
  </si>
  <si>
    <r>
      <t>耐碱性（9</t>
    </r>
    <r>
      <rPr>
        <sz val="11"/>
        <rFont val="宋体"/>
        <family val="3"/>
        <charset val="134"/>
        <scheme val="minor"/>
      </rPr>
      <t>6h）</t>
    </r>
  </si>
  <si>
    <t>耐人工气候老化性（500h）</t>
  </si>
  <si>
    <t>耐人工气候老化性（1000h）</t>
  </si>
  <si>
    <r>
      <t>耐盐水性（7</t>
    </r>
    <r>
      <rPr>
        <sz val="11"/>
        <rFont val="宋体"/>
        <family val="3"/>
        <charset val="134"/>
        <scheme val="minor"/>
      </rPr>
      <t>2h）</t>
    </r>
  </si>
  <si>
    <r>
      <t>耐盐雾性（1</t>
    </r>
    <r>
      <rPr>
        <sz val="11"/>
        <rFont val="宋体"/>
        <family val="3"/>
        <charset val="134"/>
        <scheme val="minor"/>
      </rPr>
      <t>44h）</t>
    </r>
  </si>
  <si>
    <t>耐盐雾性（500h）</t>
  </si>
  <si>
    <r>
      <t>耐人工气候老化（5</t>
    </r>
    <r>
      <rPr>
        <sz val="11"/>
        <rFont val="宋体"/>
        <family val="3"/>
        <charset val="134"/>
        <scheme val="minor"/>
      </rPr>
      <t>00h）</t>
    </r>
  </si>
  <si>
    <t>GB 14907-2018钢结构防火涂料（P类）</t>
  </si>
  <si>
    <t>GB 14907-2018钢结构防火涂料（F类）</t>
  </si>
  <si>
    <r>
      <t>室内装饰装修材料  聚氯乙烯卷材地板中有害物质限量</t>
    </r>
    <r>
      <rPr>
        <sz val="14"/>
        <rFont val="宋体"/>
        <family val="3"/>
        <charset val="134"/>
        <scheme val="minor"/>
      </rPr>
      <t xml:space="preserve">  GB 18586-2001</t>
    </r>
  </si>
  <si>
    <t>可溶性重金属限量(镉\铅)</t>
  </si>
  <si>
    <t>1㎡</t>
  </si>
  <si>
    <t>4-苯基环己烯</t>
  </si>
  <si>
    <t>2-乙基己醇</t>
  </si>
  <si>
    <t>2-乙基乙醇</t>
  </si>
  <si>
    <t>甲苯+二甲苯总和</t>
  </si>
  <si>
    <t>1，2二氯乙烷（聚氨酯类不做）</t>
  </si>
  <si>
    <t>1，1，2三氯乙烷（聚氨酯类不做）</t>
  </si>
  <si>
    <t>1，2二氯乙烷</t>
  </si>
  <si>
    <t>1，1，1三氯乙烷</t>
  </si>
  <si>
    <t>1，1，2三氯乙烷</t>
  </si>
  <si>
    <r>
      <t>建筑防水涂料中有害物质限量</t>
    </r>
    <r>
      <rPr>
        <sz val="14"/>
        <rFont val="宋体"/>
        <family val="3"/>
        <charset val="134"/>
        <scheme val="minor"/>
      </rPr>
      <t xml:space="preserve">  JC 1066-2008（水性）</t>
    </r>
  </si>
  <si>
    <t>挥发性有机化合物(VOC)</t>
  </si>
  <si>
    <t>可溶性重金属(铅、铬、镉、汞)</t>
  </si>
  <si>
    <r>
      <t>建筑防水涂料中有害物质限量</t>
    </r>
    <r>
      <rPr>
        <sz val="14"/>
        <rFont val="宋体"/>
        <family val="3"/>
        <charset val="134"/>
        <scheme val="minor"/>
      </rPr>
      <t xml:space="preserve">  JC 1066-2008（反应型）</t>
    </r>
  </si>
  <si>
    <r>
      <t>建筑防水涂料中有害物质限量</t>
    </r>
    <r>
      <rPr>
        <sz val="14"/>
        <rFont val="宋体"/>
        <family val="3"/>
        <charset val="134"/>
        <scheme val="minor"/>
      </rPr>
      <t xml:space="preserve">  JC 1066-2008（溶剂型）</t>
    </r>
  </si>
  <si>
    <r>
      <t>G</t>
    </r>
    <r>
      <rPr>
        <sz val="12"/>
        <rFont val="宋体"/>
        <family val="3"/>
        <charset val="134"/>
        <scheme val="minor"/>
      </rPr>
      <t>B/T 6753.6</t>
    </r>
  </si>
  <si>
    <r>
      <t xml:space="preserve">GB/T </t>
    </r>
    <r>
      <rPr>
        <sz val="12"/>
        <rFont val="宋体"/>
        <family val="3"/>
        <charset val="134"/>
        <scheme val="minor"/>
      </rPr>
      <t>1728-1979</t>
    </r>
  </si>
  <si>
    <r>
      <t xml:space="preserve">GB/T </t>
    </r>
    <r>
      <rPr>
        <sz val="12"/>
        <rFont val="宋体"/>
        <family val="3"/>
        <charset val="134"/>
        <scheme val="minor"/>
      </rPr>
      <t>6753.1-1986</t>
    </r>
  </si>
  <si>
    <r>
      <t>建筑外墙用腻子</t>
    </r>
    <r>
      <rPr>
        <sz val="14"/>
        <rFont val="宋体"/>
        <family val="3"/>
        <charset val="134"/>
        <scheme val="minor"/>
      </rPr>
      <t xml:space="preserve"> JG/T 157-2009（普通型P、柔性R）</t>
    </r>
  </si>
  <si>
    <t>初期干燥抗裂性（6h）</t>
  </si>
  <si>
    <t>粘结强度（5次冻融循环后）</t>
  </si>
  <si>
    <r>
      <t>建筑外墙用腻子</t>
    </r>
    <r>
      <rPr>
        <sz val="14"/>
        <rFont val="宋体"/>
        <family val="3"/>
        <charset val="134"/>
        <scheme val="minor"/>
      </rPr>
      <t xml:space="preserve"> JG/T 157-2009（弹性T）</t>
    </r>
  </si>
  <si>
    <t>柔韧性（P型不做该项目）</t>
  </si>
  <si>
    <t>GB∕T 30191-2013</t>
  </si>
  <si>
    <t>粘结强度（2h）</t>
  </si>
  <si>
    <t>粘结强度（16h）</t>
  </si>
  <si>
    <t>粘结强度（72h）</t>
  </si>
  <si>
    <t>耐化学介质性（5%H2SO4）</t>
  </si>
  <si>
    <t>耐化学介质性（5%NaOH）</t>
  </si>
  <si>
    <t>JC/T 2079-2025 建筑用弹性质感涂层材料（内墙）</t>
  </si>
  <si>
    <t>初期干燥抗裂性（3h）</t>
  </si>
  <si>
    <t>JC/T 2079-2025 建筑用弹性质感涂层材料（外墙通体Ⅰ型）</t>
  </si>
  <si>
    <t>涂层耐温变性(5次循环)</t>
  </si>
  <si>
    <t>JC/T 2079-2025 建筑用弹性质感涂层材料（外墙非通体型、外墙通体Ⅱ型）</t>
  </si>
  <si>
    <t>浸渍剥离强度</t>
  </si>
  <si>
    <t>1kg（强度类项目需要企业提供试板）</t>
  </si>
  <si>
    <t>GB/T 35602-2017绿色建材评价 涂料（水性建筑涂料-内墙腻子）</t>
  </si>
  <si>
    <t>GB/T 35602-2017绿色建材评价 涂料（水性建筑涂料-外墙腻子）</t>
  </si>
  <si>
    <t xml:space="preserve"> GB/T 31815-2015 建筑外表面用自清洁涂料（清漆）</t>
  </si>
  <si>
    <t xml:space="preserve"> GB/T 31815-2015 建筑外表面用自清洁涂料（色漆）</t>
  </si>
  <si>
    <t>重金属(或其他)元素含量</t>
  </si>
  <si>
    <t>1卷</t>
  </si>
  <si>
    <t>低温稳定性(3次循环)</t>
  </si>
  <si>
    <r>
      <t>GB/T 13477.</t>
    </r>
    <r>
      <rPr>
        <sz val="10"/>
        <rFont val="宋体"/>
        <family val="3"/>
        <charset val="134"/>
        <scheme val="minor"/>
      </rPr>
      <t>6-2002</t>
    </r>
  </si>
  <si>
    <r>
      <t>GB/T 13477.10-</t>
    </r>
    <r>
      <rPr>
        <sz val="10"/>
        <rFont val="宋体"/>
        <family val="3"/>
        <charset val="134"/>
        <scheme val="minor"/>
      </rPr>
      <t>2017</t>
    </r>
  </si>
  <si>
    <r>
      <t>GB/T 13477.11-</t>
    </r>
    <r>
      <rPr>
        <sz val="10"/>
        <rFont val="宋体"/>
        <family val="3"/>
        <charset val="134"/>
        <scheme val="minor"/>
      </rPr>
      <t>2017</t>
    </r>
  </si>
  <si>
    <r>
      <t>GB/T 13477.</t>
    </r>
    <r>
      <rPr>
        <sz val="10"/>
        <rFont val="宋体"/>
        <family val="3"/>
        <charset val="134"/>
        <scheme val="minor"/>
      </rPr>
      <t>10-2017</t>
    </r>
  </si>
  <si>
    <r>
      <t>GB/T 13477.19-20</t>
    </r>
    <r>
      <rPr>
        <sz val="10"/>
        <rFont val="宋体"/>
        <family val="3"/>
        <charset val="134"/>
        <scheme val="minor"/>
      </rPr>
      <t>17</t>
    </r>
  </si>
  <si>
    <r>
      <t>G</t>
    </r>
    <r>
      <rPr>
        <sz val="10"/>
        <rFont val="宋体"/>
        <family val="3"/>
        <charset val="134"/>
        <scheme val="minor"/>
      </rPr>
      <t>B/T 31851-2015</t>
    </r>
  </si>
  <si>
    <r>
      <rPr>
        <sz val="12"/>
        <rFont val="宋体"/>
        <family val="3"/>
        <charset val="134"/>
        <scheme val="minor"/>
      </rPr>
      <t xml:space="preserve"> </t>
    </r>
    <r>
      <rPr>
        <sz val="10"/>
        <rFont val="宋体"/>
        <family val="3"/>
        <charset val="134"/>
        <scheme val="minor"/>
      </rPr>
      <t>GB/T 1865-2009</t>
    </r>
  </si>
  <si>
    <r>
      <t>5</t>
    </r>
    <r>
      <rPr>
        <sz val="11"/>
        <rFont val="宋体"/>
        <family val="3"/>
        <charset val="134"/>
        <scheme val="minor"/>
      </rPr>
      <t>d</t>
    </r>
  </si>
  <si>
    <r>
      <t>10</t>
    </r>
    <r>
      <rPr>
        <sz val="11"/>
        <rFont val="宋体"/>
        <family val="3"/>
        <charset val="134"/>
        <scheme val="minor"/>
      </rPr>
      <t>d</t>
    </r>
  </si>
  <si>
    <t>H、E类</t>
  </si>
  <si>
    <t>PY类</t>
  </si>
  <si>
    <t>环境处理：4元/h×168h=672</t>
  </si>
  <si>
    <t>1、多批次检验周期（可按量区分,具体请与检测所协商）。2、业务受理注意规格型号完整。</t>
  </si>
  <si>
    <t>G类</t>
  </si>
  <si>
    <t>PYG类</t>
  </si>
  <si>
    <t>环境处理：4元/h×240h=960</t>
  </si>
  <si>
    <t>氙灯老化6元/h×720h=4320</t>
  </si>
  <si>
    <t>H类</t>
  </si>
  <si>
    <t>L类</t>
  </si>
  <si>
    <t>P类</t>
  </si>
  <si>
    <t>GL类</t>
  </si>
  <si>
    <t>热处理尺寸变化率(80度/24h)</t>
  </si>
  <si>
    <t>热老化                  （80℃，672h）、4元/h×672=2688</t>
  </si>
  <si>
    <t>耐化学性                  3元/h×672=2016</t>
  </si>
  <si>
    <t>耐人工气候老化   1500h×6元/h=9000</t>
  </si>
  <si>
    <t>非外露7804元；          外露16804元。</t>
  </si>
  <si>
    <t>非外露7804元；           外露16804元。</t>
  </si>
  <si>
    <t>非外露8354元；              外露17354元。</t>
  </si>
  <si>
    <t>非外露8354元；外露17354元。</t>
  </si>
  <si>
    <t>吸水率（70℃，168h）</t>
  </si>
  <si>
    <t>热老化                  （115℃，672h）、4元/h×672=2688</t>
  </si>
  <si>
    <t>I型</t>
  </si>
  <si>
    <t>6800（厚度不大于5mm时）、7800（厚度大于5mm时）</t>
    <phoneticPr fontId="16" type="noConversion"/>
  </si>
  <si>
    <t>涂层抗渗压力（7d)</t>
  </si>
  <si>
    <t>试件抗渗压力（7d)</t>
  </si>
  <si>
    <t>耐热性                （100℃,5h）</t>
  </si>
  <si>
    <t>冻融循环（20次）</t>
  </si>
  <si>
    <t xml:space="preserve">陶瓷墙地砖填缝剂 JC/T 1004-2017          </t>
  </si>
  <si>
    <t>水泥基填缝剂（CG1）</t>
  </si>
  <si>
    <t>水泥基填缝剂（CG2）</t>
  </si>
  <si>
    <t>反应型树脂填缝剂（RG1、RG2）</t>
  </si>
  <si>
    <t>备注：如果只做冻融循环后抗折强度，或者只做冻融循环后抗压强度，单项要加2500元</t>
  </si>
  <si>
    <r>
      <t>流平性</t>
    </r>
    <r>
      <rPr>
        <vertAlign val="superscript"/>
        <sz val="10"/>
        <rFont val="宋体"/>
        <family val="3"/>
        <charset val="134"/>
        <scheme val="minor"/>
      </rPr>
      <t>a</t>
    </r>
  </si>
  <si>
    <r>
      <t>人工气候老化</t>
    </r>
    <r>
      <rPr>
        <vertAlign val="superscript"/>
        <sz val="10"/>
        <rFont val="宋体"/>
        <family val="3"/>
        <charset val="134"/>
        <scheme val="minor"/>
      </rPr>
      <t>b</t>
    </r>
  </si>
  <si>
    <t>200+（1000h×6元/h）</t>
  </si>
  <si>
    <t>环境处理：168h×3元/h=504</t>
  </si>
  <si>
    <t>环境处理：1000h×6元/h=6000</t>
  </si>
  <si>
    <r>
      <t>燃烧性能</t>
    </r>
    <r>
      <rPr>
        <vertAlign val="superscript"/>
        <sz val="10"/>
        <rFont val="宋体"/>
        <family val="3"/>
        <charset val="134"/>
        <scheme val="minor"/>
      </rPr>
      <t>b</t>
    </r>
  </si>
  <si>
    <t>9122(非外露）；                        16730（外露）</t>
  </si>
  <si>
    <t>1、多批次检验周期（可按量区分,具体请与检测所协商）。2、业务受理注意规格型号完整。a-该项不适用于于单组分和喷涂施工产品；b-仅外露产品要求测定。</t>
  </si>
  <si>
    <t>L型</t>
  </si>
  <si>
    <t>H型</t>
  </si>
  <si>
    <t>168h×3元/h=504+150=654</t>
  </si>
  <si>
    <t>168h×4元/h=672+150=822</t>
  </si>
  <si>
    <t>240h×5元/h=1200+150=1350</t>
  </si>
  <si>
    <t>化学处理：168h×3元/h=504</t>
  </si>
  <si>
    <t>B、S</t>
  </si>
  <si>
    <t>70℃×24h</t>
  </si>
  <si>
    <t>5元/h×24+150=270</t>
  </si>
  <si>
    <t>23℃×168h</t>
  </si>
  <si>
    <t>3元/h×168+150=654</t>
  </si>
  <si>
    <t>4元/h×168=672</t>
  </si>
  <si>
    <t>12元/h×48=576</t>
  </si>
  <si>
    <t>用于陶瓷砖粘结层下的防水涂膜 JC/T 2415-2017</t>
  </si>
  <si>
    <t>拉伸粘结强度-标准试验条件</t>
  </si>
  <si>
    <t>拉伸粘结强度-浸水</t>
  </si>
  <si>
    <t>拉伸粘结强度-热老化</t>
  </si>
  <si>
    <t>拉伸粘结强度-冻融循环</t>
  </si>
  <si>
    <t>拉伸粘结强度-碱处理</t>
  </si>
  <si>
    <t>拉伸粘结强度-含氯水浸泡</t>
  </si>
  <si>
    <t>桥接裂缝能力--5℃</t>
  </si>
  <si>
    <t>桥接裂缝能力--20℃</t>
  </si>
  <si>
    <t>6860（不含可选性能）</t>
  </si>
  <si>
    <t>1、多批次检验周期（可按量区分,具体请与检测所协商）。</t>
  </si>
  <si>
    <t>聚氨酯灌浆材料 JC/T 2041-2020</t>
  </si>
  <si>
    <t>WPU（水溶性）</t>
  </si>
  <si>
    <t>OPU（油溶性）</t>
  </si>
  <si>
    <t>环境处理：3元/h×168h=504</t>
  </si>
  <si>
    <t>环境处理：168h×4元/h=672</t>
  </si>
  <si>
    <t>20min后</t>
  </si>
  <si>
    <t>带涂层砂浆的抗渗压力，28d</t>
  </si>
  <si>
    <t>抗渗压力比（带涂层），28d</t>
  </si>
  <si>
    <t>去除涂层砂浆的抗渗压力，28d</t>
  </si>
  <si>
    <t>抗渗压力比（去除涂层），28d</t>
  </si>
  <si>
    <t>带涂层混凝土的抗渗压力，28d、掺防水剂混凝土的抗渗压力，28d</t>
  </si>
  <si>
    <t>去除涂层混凝土的抗渗压力，28d、掺防水剂混凝土的第二次抗渗压力，56d</t>
  </si>
  <si>
    <t>抗渗压力比（去除涂层），28d、抗渗压力比，56d</t>
  </si>
  <si>
    <t>带涂层混凝土的第二次抗渗压力，56d</t>
  </si>
  <si>
    <t>400+504（环境处理：3元/h×168h）=904</t>
  </si>
  <si>
    <t>400+504（化学处理：3元/h×168h）=904</t>
  </si>
  <si>
    <t>环境处理（紫外线）：5元/h×240h=1200</t>
  </si>
  <si>
    <t>垫层与铝板23℃</t>
  </si>
  <si>
    <t>垫层与铝板5℃</t>
  </si>
  <si>
    <t>环境处理：5元/h×240h=1200</t>
  </si>
  <si>
    <t>R类</t>
  </si>
  <si>
    <t>150+504（环境处理：3元/h×168h）=654</t>
  </si>
  <si>
    <t>150+720（环境处理：10元/h×72h）=870</t>
  </si>
  <si>
    <t>150+672（环境处理：4元/h×168h）=822</t>
  </si>
  <si>
    <t>环境处理：4元/h×168h=672（注：做全项时不算此项费用）</t>
  </si>
  <si>
    <t>23℃</t>
  </si>
  <si>
    <t>60℃</t>
  </si>
  <si>
    <t>300（单做500）</t>
  </si>
  <si>
    <t>-20℃</t>
  </si>
  <si>
    <t>400（单做500）</t>
  </si>
  <si>
    <t>加热伸缩量/热处理尺寸变化</t>
  </si>
  <si>
    <t>300+4元/h×168=972</t>
  </si>
  <si>
    <t>300+3元/h×168=804</t>
  </si>
  <si>
    <t>2000(12元/小时)</t>
  </si>
  <si>
    <t>300+6元/h×250=1800</t>
  </si>
  <si>
    <t>热空气老化后（80℃×168h）</t>
  </si>
  <si>
    <t>240h×10元/h=2400+150=2550</t>
  </si>
  <si>
    <t>水性（W)</t>
  </si>
  <si>
    <t>溶剂型（S）</t>
  </si>
  <si>
    <t>型式检验(除耐根穿刺卷材应用性能）</t>
  </si>
  <si>
    <t>R、J</t>
  </si>
  <si>
    <t>环境处理：3元/h×197h=591元</t>
  </si>
  <si>
    <t>热老化（ 4元/h×192=768元）</t>
  </si>
  <si>
    <t>环境处理：4元/h×192h=768元</t>
  </si>
  <si>
    <t>自粘沥青剥离强度</t>
  </si>
  <si>
    <t>费用</t>
  </si>
  <si>
    <t>型式检验（除应用性能）</t>
  </si>
  <si>
    <t>应用性能</t>
  </si>
  <si>
    <t>耐霉菌腐蚀性</t>
  </si>
  <si>
    <t>接缝剥离强度（无处理）</t>
  </si>
  <si>
    <t>接缝剥离强度（热老化处理后保持率）</t>
  </si>
  <si>
    <t>环境处理</t>
  </si>
  <si>
    <t>潮湿基面粘接强度</t>
  </si>
  <si>
    <t>与混凝土粘接强度</t>
  </si>
  <si>
    <t>与混凝土剥离强度</t>
  </si>
  <si>
    <t>全项检验</t>
  </si>
  <si>
    <t>以上合计费用</t>
  </si>
  <si>
    <t>仅外露做</t>
  </si>
  <si>
    <t>常做项目</t>
  </si>
  <si>
    <t>以上合计</t>
  </si>
  <si>
    <t>建筑防水卷材安全和通用技术规范 GB 45320-2025</t>
  </si>
  <si>
    <t>弹性体/塑性体改性沥青防水卷材 GB/T 18242-2025</t>
  </si>
  <si>
    <t>30d（PE S）120d（M）</t>
  </si>
  <si>
    <t>预铺防水卷材 GB/T 23457-2025</t>
  </si>
  <si>
    <t>P类-PE</t>
  </si>
  <si>
    <t>P类-TPO</t>
  </si>
  <si>
    <t>与后浇混凝土                            浸水后剥离强度</t>
  </si>
  <si>
    <t>拉力保持率/拉伸强度保持率</t>
  </si>
  <si>
    <r>
      <t>背胶面与铝板剥离强度</t>
    </r>
    <r>
      <rPr>
        <b/>
        <sz val="10"/>
        <rFont val="宋体"/>
        <family val="3"/>
        <charset val="134"/>
        <scheme val="minor"/>
      </rPr>
      <t>(仅Q型）</t>
    </r>
  </si>
  <si>
    <t>聚合物水泥防水涂料 GB/T 23445-2025</t>
  </si>
  <si>
    <t>27610（外露）             8934（非外露）</t>
  </si>
  <si>
    <t>130d (I外露)            40d (I非外露/II/III)</t>
  </si>
  <si>
    <t>无机防水堵漏材料 GB 23440-2025</t>
  </si>
  <si>
    <t>喷涂聚脲防水涂料 GB/T 23446-2025</t>
  </si>
  <si>
    <t>35438（外露）          16412（非外露）</t>
  </si>
  <si>
    <t>非外露45d
外露130d</t>
  </si>
  <si>
    <t>水泥基渗透结晶型防水材料 GB 18445-2025</t>
  </si>
  <si>
    <t>1、型检全项价格请与检测所协商   2、业务受理注意规格型号完整。</t>
  </si>
  <si>
    <t>拉伸剪切强度</t>
  </si>
  <si>
    <t>粘接强度-干粘接</t>
  </si>
  <si>
    <t>粘接强度-湿粘接</t>
  </si>
  <si>
    <t>渗透压力比</t>
  </si>
  <si>
    <t>防水卷材吸水率</t>
  </si>
  <si>
    <t>浸水</t>
  </si>
  <si>
    <t>耐酸5%H2SO4</t>
  </si>
  <si>
    <t>低温性能</t>
  </si>
  <si>
    <t>耐碱0.1%NaOH+饱和Ca（OH）2</t>
  </si>
  <si>
    <t>耐盐10%NaCL</t>
  </si>
  <si>
    <t>外露</t>
  </si>
  <si>
    <t>外露单层</t>
  </si>
  <si>
    <t>防水涂料与基层浸水后粘结性能</t>
  </si>
  <si>
    <t>砂浆试件抗渗压力</t>
  </si>
  <si>
    <t>仅水泥基防水材料</t>
  </si>
  <si>
    <t>抗冻性（25次）</t>
  </si>
  <si>
    <t>5d</t>
    <phoneticPr fontId="16" type="noConversion"/>
  </si>
</sst>
</file>

<file path=xl/styles.xml><?xml version="1.0" encoding="utf-8"?>
<styleSheet xmlns="http://schemas.openxmlformats.org/spreadsheetml/2006/main">
  <fonts count="32">
    <font>
      <sz val="11"/>
      <color theme="1"/>
      <name val="宋体"/>
      <charset val="134"/>
      <scheme val="minor"/>
    </font>
    <font>
      <b/>
      <sz val="10"/>
      <name val="宋体"/>
      <family val="3"/>
      <charset val="134"/>
      <scheme val="minor"/>
    </font>
    <font>
      <sz val="10"/>
      <name val="宋体"/>
      <family val="3"/>
      <charset val="134"/>
      <scheme val="minor"/>
    </font>
    <font>
      <sz val="10"/>
      <name val="宋体"/>
      <family val="3"/>
      <charset val="134"/>
    </font>
    <font>
      <sz val="11"/>
      <color indexed="8"/>
      <name val="宋体"/>
      <family val="3"/>
      <charset val="134"/>
    </font>
    <font>
      <sz val="10"/>
      <name val="Arial"/>
      <family val="2"/>
    </font>
    <font>
      <sz val="12"/>
      <name val="宋体"/>
      <family val="3"/>
      <charset val="134"/>
    </font>
    <font>
      <sz val="11"/>
      <name val="宋体"/>
      <family val="3"/>
      <charset val="134"/>
      <scheme val="minor"/>
    </font>
    <font>
      <sz val="10"/>
      <color theme="1"/>
      <name val="Arial"/>
      <family val="2"/>
    </font>
    <font>
      <sz val="12"/>
      <color indexed="8"/>
      <name val="宋体"/>
      <family val="3"/>
      <charset val="134"/>
    </font>
    <font>
      <sz val="12"/>
      <color theme="1"/>
      <name val="宋体"/>
      <family val="3"/>
      <charset val="134"/>
    </font>
    <font>
      <sz val="14"/>
      <name val="System"/>
      <charset val="134"/>
    </font>
    <font>
      <sz val="14"/>
      <color theme="1"/>
      <name val="System"/>
      <charset val="134"/>
    </font>
    <font>
      <sz val="10"/>
      <name val="Tahoma"/>
      <family val="2"/>
    </font>
    <font>
      <sz val="11"/>
      <color indexed="8"/>
      <name val="宋体"/>
      <family val="3"/>
      <charset val="134"/>
      <scheme val="minor"/>
    </font>
    <font>
      <sz val="11"/>
      <color theme="1"/>
      <name val="宋体"/>
      <family val="3"/>
      <charset val="134"/>
      <scheme val="minor"/>
    </font>
    <font>
      <sz val="9"/>
      <name val="宋体"/>
      <family val="3"/>
      <charset val="134"/>
      <scheme val="minor"/>
    </font>
    <font>
      <sz val="14"/>
      <name val="System"/>
      <family val="2"/>
    </font>
    <font>
      <sz val="14"/>
      <color theme="1"/>
      <name val="System"/>
      <family val="2"/>
    </font>
    <font>
      <sz val="10"/>
      <color rgb="FFFF0000"/>
      <name val="Arial"/>
      <family val="2"/>
    </font>
    <font>
      <b/>
      <sz val="14"/>
      <name val="宋体"/>
      <family val="3"/>
      <charset val="134"/>
      <scheme val="minor"/>
    </font>
    <font>
      <sz val="12"/>
      <name val="宋体"/>
      <family val="3"/>
      <charset val="134"/>
      <scheme val="minor"/>
    </font>
    <font>
      <b/>
      <sz val="9"/>
      <name val="宋体"/>
      <family val="3"/>
      <charset val="134"/>
      <scheme val="minor"/>
    </font>
    <font>
      <sz val="10.5"/>
      <name val="宋体"/>
      <family val="3"/>
      <charset val="134"/>
      <scheme val="minor"/>
    </font>
    <font>
      <sz val="10"/>
      <color theme="1"/>
      <name val="宋体"/>
      <family val="3"/>
      <charset val="134"/>
      <scheme val="minor"/>
    </font>
    <font>
      <vertAlign val="superscript"/>
      <sz val="10"/>
      <name val="宋体"/>
      <family val="3"/>
      <charset val="134"/>
      <scheme val="minor"/>
    </font>
    <font>
      <b/>
      <sz val="11"/>
      <name val="宋体"/>
      <family val="3"/>
      <charset val="134"/>
      <scheme val="minor"/>
    </font>
    <font>
      <i/>
      <sz val="10"/>
      <name val="宋体"/>
      <family val="3"/>
      <charset val="134"/>
      <scheme val="minor"/>
    </font>
    <font>
      <vertAlign val="subscript"/>
      <sz val="10"/>
      <name val="宋体"/>
      <family val="3"/>
      <charset val="134"/>
      <scheme val="minor"/>
    </font>
    <font>
      <sz val="14"/>
      <name val="宋体"/>
      <family val="3"/>
      <charset val="134"/>
      <scheme val="minor"/>
    </font>
    <font>
      <b/>
      <sz val="10.5"/>
      <name val="宋体"/>
      <family val="3"/>
      <charset val="134"/>
      <scheme val="minor"/>
    </font>
    <font>
      <b/>
      <sz val="16"/>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31"/>
        <bgColor indexed="64"/>
      </patternFill>
    </fill>
    <fill>
      <patternFill patternType="solid">
        <fgColor indexed="9"/>
        <bgColor indexed="64"/>
      </patternFill>
    </fill>
  </fills>
  <borders count="26">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726">
    <xf numFmtId="0" fontId="0" fillId="0" borderId="0">
      <alignment vertical="center"/>
    </xf>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4" borderId="0" applyNumberFormat="0" applyAlignment="0" applyProtection="0">
      <alignment vertical="center"/>
    </xf>
    <xf numFmtId="0" fontId="4" fillId="4" borderId="0" applyNumberFormat="0" applyAlignment="0" applyProtection="0">
      <alignment vertical="center"/>
    </xf>
    <xf numFmtId="0" fontId="4" fillId="4" borderId="0" applyNumberFormat="0" applyAlignment="0" applyProtection="0">
      <alignment vertical="center"/>
    </xf>
    <xf numFmtId="0" fontId="4" fillId="4"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4" fillId="4" borderId="0" applyNumberFormat="0" applyAlignment="0" applyProtection="0">
      <alignment vertical="center"/>
    </xf>
    <xf numFmtId="0" fontId="4" fillId="4" borderId="0" applyNumberFormat="0" applyAlignment="0" applyProtection="0">
      <alignment vertical="center"/>
    </xf>
    <xf numFmtId="0" fontId="4" fillId="4" borderId="0" applyNumberFormat="0" applyAlignment="0" applyProtection="0">
      <alignment vertical="center"/>
    </xf>
    <xf numFmtId="0" fontId="4" fillId="4"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4" fillId="4" borderId="0" applyNumberFormat="0" applyAlignment="0" applyProtection="0">
      <alignment vertical="center"/>
    </xf>
    <xf numFmtId="0" fontId="4" fillId="4"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4" fillId="4" borderId="0" applyNumberFormat="0" applyAlignment="0" applyProtection="0">
      <alignment vertical="center"/>
    </xf>
    <xf numFmtId="0" fontId="4" fillId="4"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4" fillId="4"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6" fillId="0" borderId="0"/>
    <xf numFmtId="0" fontId="10" fillId="0" borderId="0"/>
    <xf numFmtId="0" fontId="10" fillId="0" borderId="0"/>
    <xf numFmtId="0" fontId="10" fillId="0" borderId="0"/>
    <xf numFmtId="0" fontId="6" fillId="0" borderId="0"/>
    <xf numFmtId="0" fontId="6" fillId="0" borderId="0"/>
    <xf numFmtId="0" fontId="11" fillId="0" borderId="0"/>
    <xf numFmtId="0" fontId="11" fillId="0" borderId="0"/>
    <xf numFmtId="0" fontId="12" fillId="0" borderId="0"/>
    <xf numFmtId="0" fontId="12" fillId="0" borderId="0"/>
    <xf numFmtId="0" fontId="6" fillId="0" borderId="0"/>
    <xf numFmtId="0" fontId="6" fillId="0" borderId="0"/>
    <xf numFmtId="0" fontId="6" fillId="0" borderId="0"/>
    <xf numFmtId="0" fontId="6" fillId="0" borderId="0"/>
    <xf numFmtId="0" fontId="11" fillId="0" borderId="0"/>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lignment vertical="center"/>
    </xf>
    <xf numFmtId="0" fontId="6" fillId="0" borderId="0"/>
    <xf numFmtId="0" fontId="9" fillId="0" borderId="0">
      <alignment vertical="center"/>
    </xf>
    <xf numFmtId="0" fontId="6" fillId="0" borderId="0"/>
    <xf numFmtId="0" fontId="6" fillId="0" borderId="0"/>
    <xf numFmtId="0" fontId="6" fillId="0" borderId="0"/>
    <xf numFmtId="0" fontId="6" fillId="0" borderId="0"/>
    <xf numFmtId="0" fontId="5" fillId="0" borderId="0">
      <alignment vertical="center"/>
    </xf>
    <xf numFmtId="0" fontId="6" fillId="0" borderId="0"/>
    <xf numFmtId="0" fontId="6" fillId="0" borderId="0"/>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6"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 fillId="0" borderId="0">
      <alignment vertical="center"/>
    </xf>
    <xf numFmtId="0" fontId="9" fillId="0" borderId="0">
      <alignment vertical="center"/>
    </xf>
    <xf numFmtId="0" fontId="6" fillId="0" borderId="0"/>
    <xf numFmtId="0" fontId="9" fillId="0" borderId="0">
      <alignment vertical="center"/>
    </xf>
    <xf numFmtId="0" fontId="6" fillId="0" borderId="0"/>
    <xf numFmtId="0" fontId="6" fillId="0" borderId="0"/>
    <xf numFmtId="0" fontId="6" fillId="0" borderId="0"/>
    <xf numFmtId="0" fontId="6" fillId="0" borderId="0"/>
    <xf numFmtId="0" fontId="15" fillId="0" borderId="0">
      <alignment vertical="center"/>
    </xf>
    <xf numFmtId="0" fontId="9" fillId="0" borderId="0">
      <alignment vertical="center"/>
    </xf>
    <xf numFmtId="0" fontId="9" fillId="0" borderId="0">
      <alignment vertical="center"/>
    </xf>
    <xf numFmtId="0" fontId="6" fillId="0" borderId="0"/>
    <xf numFmtId="0" fontId="9" fillId="0" borderId="0">
      <alignment vertical="center"/>
    </xf>
    <xf numFmtId="0" fontId="6" fillId="0" borderId="0">
      <alignment vertical="center"/>
    </xf>
    <xf numFmtId="0" fontId="9" fillId="0" borderId="0">
      <alignment vertical="center"/>
    </xf>
    <xf numFmtId="0" fontId="9" fillId="0" borderId="0">
      <alignment vertical="center"/>
    </xf>
    <xf numFmtId="0" fontId="6" fillId="0" borderId="0"/>
    <xf numFmtId="0" fontId="9" fillId="0" borderId="0">
      <alignment vertical="center"/>
    </xf>
    <xf numFmtId="0" fontId="9" fillId="0" borderId="0">
      <alignment vertical="center"/>
    </xf>
    <xf numFmtId="0" fontId="6" fillId="0" borderId="0">
      <alignment vertical="center"/>
    </xf>
    <xf numFmtId="0" fontId="15"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10" fillId="0" borderId="0">
      <alignment vertical="center"/>
    </xf>
    <xf numFmtId="0" fontId="15" fillId="0" borderId="0">
      <alignment vertical="center"/>
    </xf>
    <xf numFmtId="0" fontId="6" fillId="0" borderId="0"/>
    <xf numFmtId="0" fontId="6" fillId="0" borderId="0"/>
    <xf numFmtId="0" fontId="9" fillId="0" borderId="0">
      <alignment vertical="center"/>
    </xf>
    <xf numFmtId="0" fontId="15" fillId="0" borderId="0">
      <alignment vertical="center"/>
    </xf>
    <xf numFmtId="0" fontId="6" fillId="0" borderId="0"/>
    <xf numFmtId="0" fontId="9" fillId="0" borderId="0">
      <alignment vertical="center"/>
    </xf>
    <xf numFmtId="0" fontId="9" fillId="0" borderId="0">
      <alignment vertical="center"/>
    </xf>
    <xf numFmtId="0" fontId="1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xf numFmtId="0" fontId="6" fillId="0" borderId="0"/>
    <xf numFmtId="0" fontId="15" fillId="0" borderId="0">
      <alignment vertical="center"/>
    </xf>
    <xf numFmtId="0" fontId="13" fillId="0" borderId="0"/>
    <xf numFmtId="0" fontId="13" fillId="0" borderId="0"/>
    <xf numFmtId="0" fontId="13" fillId="0" borderId="0"/>
    <xf numFmtId="0" fontId="15" fillId="0" borderId="0">
      <alignment vertical="center"/>
    </xf>
    <xf numFmtId="0" fontId="9" fillId="0" borderId="0">
      <alignment vertical="center"/>
    </xf>
    <xf numFmtId="0" fontId="14" fillId="0" borderId="0">
      <alignment vertical="center"/>
    </xf>
    <xf numFmtId="0" fontId="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xf numFmtId="0" fontId="13" fillId="0" borderId="0"/>
    <xf numFmtId="0" fontId="5" fillId="0" borderId="0">
      <alignment vertical="center"/>
    </xf>
    <xf numFmtId="0" fontId="9" fillId="0" borderId="0">
      <alignment vertical="center"/>
    </xf>
    <xf numFmtId="0" fontId="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xf numFmtId="0" fontId="13" fillId="0" borderId="0"/>
    <xf numFmtId="0" fontId="13" fillId="0" borderId="0"/>
    <xf numFmtId="0" fontId="13" fillId="0" borderId="0"/>
    <xf numFmtId="0" fontId="9" fillId="0" borderId="0">
      <alignment vertical="center"/>
    </xf>
    <xf numFmtId="0" fontId="5" fillId="0" borderId="0">
      <alignment vertical="center"/>
    </xf>
    <xf numFmtId="0" fontId="9" fillId="0" borderId="0">
      <alignment vertical="center"/>
    </xf>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 fillId="0" borderId="0">
      <alignment vertical="center"/>
    </xf>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 fillId="0" borderId="0">
      <alignment vertical="center"/>
    </xf>
    <xf numFmtId="0" fontId="5" fillId="0" borderId="0"/>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9" fillId="0" borderId="0" applyNumberFormat="0" applyAlignment="0" applyProtection="0">
      <alignment vertical="center"/>
    </xf>
    <xf numFmtId="0" fontId="5" fillId="0" borderId="0"/>
    <xf numFmtId="0" fontId="8" fillId="0" borderId="0"/>
    <xf numFmtId="0" fontId="8" fillId="0" borderId="0"/>
    <xf numFmtId="0" fontId="8" fillId="0" borderId="0"/>
    <xf numFmtId="0" fontId="5" fillId="0" borderId="0"/>
    <xf numFmtId="0" fontId="8" fillId="0" borderId="0"/>
    <xf numFmtId="0" fontId="5"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10" fillId="0" borderId="0"/>
    <xf numFmtId="0" fontId="11"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11" fillId="0" borderId="0"/>
    <xf numFmtId="0" fontId="6" fillId="0" borderId="0"/>
    <xf numFmtId="0" fontId="6" fillId="0" borderId="0"/>
    <xf numFmtId="0" fontId="6" fillId="0" borderId="0"/>
    <xf numFmtId="0" fontId="6" fillId="0" borderId="0"/>
    <xf numFmtId="0" fontId="11" fillId="0" borderId="0"/>
    <xf numFmtId="0" fontId="12" fillId="0" borderId="0"/>
    <xf numFmtId="0" fontId="11" fillId="0" borderId="0"/>
    <xf numFmtId="0" fontId="6" fillId="0" borderId="0"/>
    <xf numFmtId="0" fontId="11" fillId="0" borderId="0"/>
    <xf numFmtId="0" fontId="11" fillId="0" borderId="0"/>
    <xf numFmtId="0" fontId="12" fillId="0" borderId="0"/>
    <xf numFmtId="0" fontId="11" fillId="0" borderId="0"/>
    <xf numFmtId="0" fontId="11" fillId="0" borderId="0"/>
    <xf numFmtId="0" fontId="11" fillId="0" borderId="0"/>
    <xf numFmtId="0" fontId="6" fillId="0" borderId="0"/>
    <xf numFmtId="0" fontId="11" fillId="0" borderId="0"/>
    <xf numFmtId="0" fontId="6" fillId="0" borderId="0"/>
    <xf numFmtId="0" fontId="6" fillId="0" borderId="0"/>
    <xf numFmtId="0" fontId="6" fillId="0" borderId="0"/>
    <xf numFmtId="0" fontId="6" fillId="0" borderId="0"/>
    <xf numFmtId="0" fontId="11"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9" fillId="0" borderId="0"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8" fillId="0" borderId="0"/>
    <xf numFmtId="0" fontId="10" fillId="0" borderId="0"/>
    <xf numFmtId="0" fontId="18" fillId="0" borderId="0"/>
  </cellStyleXfs>
  <cellXfs count="555">
    <xf numFmtId="0" fontId="0" fillId="0" borderId="0" xfId="0">
      <alignment vertical="center"/>
    </xf>
    <xf numFmtId="0" fontId="7" fillId="2" borderId="0" xfId="0" applyFont="1" applyFill="1">
      <alignment vertical="center"/>
    </xf>
    <xf numFmtId="0" fontId="1" fillId="2" borderId="3" xfId="886" applyNumberFormat="1" applyFont="1" applyFill="1" applyBorder="1" applyAlignment="1">
      <alignment horizontal="center" vertical="center" wrapText="1"/>
    </xf>
    <xf numFmtId="0" fontId="2" fillId="2" borderId="3" xfId="886" applyNumberFormat="1" applyFont="1" applyFill="1" applyBorder="1" applyAlignment="1">
      <alignment horizontal="center" vertical="center" wrapText="1"/>
    </xf>
    <xf numFmtId="0" fontId="7" fillId="2" borderId="3" xfId="902" applyFont="1" applyFill="1" applyBorder="1">
      <alignment vertical="center"/>
    </xf>
    <xf numFmtId="0" fontId="2" fillId="2" borderId="3" xfId="886" applyNumberFormat="1" applyFont="1" applyFill="1" applyBorder="1" applyAlignment="1">
      <alignment horizontal="center" vertical="center"/>
    </xf>
    <xf numFmtId="0" fontId="2" fillId="2" borderId="3" xfId="886" applyNumberFormat="1" applyFont="1" applyFill="1" applyBorder="1" applyAlignment="1">
      <alignment vertical="center"/>
    </xf>
    <xf numFmtId="0" fontId="21" fillId="2" borderId="0" xfId="1495" applyFont="1" applyFill="1" applyAlignment="1">
      <alignment vertical="center" wrapText="1"/>
    </xf>
    <xf numFmtId="0" fontId="1" fillId="2" borderId="3" xfId="1495" applyFont="1" applyFill="1" applyBorder="1" applyAlignment="1">
      <alignment horizontal="center" vertical="center" wrapText="1"/>
    </xf>
    <xf numFmtId="0" fontId="2" fillId="2" borderId="3" xfId="1495" applyFont="1" applyFill="1" applyBorder="1" applyAlignment="1">
      <alignment horizontal="center" vertical="center" wrapText="1"/>
    </xf>
    <xf numFmtId="0" fontId="2" fillId="2" borderId="9" xfId="1495" applyFont="1" applyFill="1" applyBorder="1" applyAlignment="1">
      <alignment horizontal="center" vertical="center" wrapText="1"/>
    </xf>
    <xf numFmtId="0" fontId="21" fillId="2" borderId="0" xfId="1495" applyFont="1" applyFill="1" applyAlignment="1">
      <alignment horizontal="center" vertical="center" wrapText="1"/>
    </xf>
    <xf numFmtId="0" fontId="2" fillId="2" borderId="4" xfId="1495"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2" borderId="0" xfId="0" applyFont="1" applyFill="1" applyAlignment="1">
      <alignment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6" xfId="1495" applyFont="1" applyFill="1" applyBorder="1" applyAlignment="1">
      <alignment horizontal="center" vertical="center" wrapText="1"/>
    </xf>
    <xf numFmtId="0" fontId="2" fillId="2" borderId="8" xfId="1495" applyFont="1" applyFill="1" applyBorder="1" applyAlignment="1">
      <alignment horizontal="center" vertical="center" wrapText="1"/>
    </xf>
    <xf numFmtId="0" fontId="2" fillId="2" borderId="4" xfId="1495" applyFont="1" applyFill="1" applyBorder="1" applyAlignment="1">
      <alignment horizontal="center" vertical="center" wrapText="1"/>
    </xf>
    <xf numFmtId="0" fontId="2" fillId="2" borderId="0" xfId="1495" applyFont="1" applyFill="1" applyAlignment="1">
      <alignment horizontal="center" vertical="center" wrapText="1"/>
    </xf>
    <xf numFmtId="0" fontId="2" fillId="2" borderId="25" xfId="0" applyFont="1" applyFill="1" applyBorder="1" applyAlignment="1">
      <alignment horizontal="center" vertical="center" wrapText="1"/>
    </xf>
    <xf numFmtId="0" fontId="2" fillId="2" borderId="3" xfId="0" applyFont="1" applyFill="1" applyBorder="1" applyAlignment="1">
      <alignment horizontal="center" vertical="center"/>
    </xf>
    <xf numFmtId="0" fontId="7" fillId="2" borderId="0" xfId="879" applyFont="1" applyFill="1">
      <alignment vertical="center"/>
    </xf>
    <xf numFmtId="0" fontId="1" fillId="0" borderId="3" xfId="1495" applyFont="1" applyBorder="1" applyAlignment="1">
      <alignment horizontal="center" vertical="center" wrapText="1"/>
    </xf>
    <xf numFmtId="0" fontId="1" fillId="2" borderId="3" xfId="1495" applyFont="1" applyFill="1" applyBorder="1" applyAlignment="1">
      <alignment horizontal="left" vertical="center" wrapText="1"/>
    </xf>
    <xf numFmtId="0" fontId="2" fillId="0" borderId="3" xfId="1495" applyFont="1" applyBorder="1" applyAlignment="1">
      <alignment horizontal="center" vertical="center" wrapText="1"/>
    </xf>
    <xf numFmtId="0" fontId="2" fillId="2" borderId="3" xfId="1495" applyFont="1" applyFill="1" applyBorder="1" applyAlignment="1">
      <alignment horizontal="left" vertical="center" wrapText="1"/>
    </xf>
    <xf numFmtId="0" fontId="1" fillId="0" borderId="9" xfId="1495" applyFont="1" applyBorder="1" applyAlignment="1">
      <alignment horizontal="center" vertical="center" wrapText="1"/>
    </xf>
    <xf numFmtId="0" fontId="1" fillId="0" borderId="4" xfId="1495" applyFont="1" applyBorder="1" applyAlignment="1">
      <alignment horizontal="center" vertical="center" wrapText="1"/>
    </xf>
    <xf numFmtId="0" fontId="2" fillId="0" borderId="3" xfId="1495" applyFont="1" applyBorder="1" applyAlignment="1">
      <alignment vertical="center" wrapText="1"/>
    </xf>
    <xf numFmtId="0" fontId="2" fillId="0" borderId="3" xfId="1495" applyFont="1" applyBorder="1" applyAlignment="1">
      <alignment horizontal="left" vertical="center" wrapText="1"/>
    </xf>
    <xf numFmtId="0" fontId="2" fillId="0" borderId="9" xfId="1495" applyFont="1" applyBorder="1" applyAlignment="1">
      <alignment horizontal="center" vertical="center" wrapText="1"/>
    </xf>
    <xf numFmtId="0" fontId="2" fillId="0" borderId="4" xfId="1495" applyFont="1" applyBorder="1" applyAlignment="1">
      <alignment horizontal="center" vertical="center" wrapText="1"/>
    </xf>
    <xf numFmtId="0" fontId="7" fillId="0" borderId="3" xfId="879" applyFont="1" applyBorder="1">
      <alignment vertical="center"/>
    </xf>
    <xf numFmtId="0" fontId="7" fillId="0" borderId="3" xfId="879" applyFont="1" applyBorder="1" applyAlignment="1">
      <alignment horizontal="center" vertical="center"/>
    </xf>
    <xf numFmtId="0" fontId="2" fillId="2" borderId="3" xfId="1495" applyFont="1" applyFill="1" applyBorder="1" applyAlignment="1">
      <alignment vertical="center" wrapText="1"/>
    </xf>
    <xf numFmtId="0" fontId="2" fillId="0" borderId="2" xfId="1495" applyFont="1" applyBorder="1" applyAlignment="1">
      <alignment horizontal="center" vertical="center" wrapText="1"/>
    </xf>
    <xf numFmtId="0" fontId="2" fillId="0" borderId="2" xfId="1495" applyFont="1" applyBorder="1" applyAlignment="1">
      <alignment horizontal="left" vertical="center" wrapText="1"/>
    </xf>
    <xf numFmtId="0" fontId="2" fillId="0" borderId="3" xfId="1" applyFont="1" applyBorder="1" applyAlignment="1">
      <alignment horizontal="left" vertical="center" wrapText="1"/>
    </xf>
    <xf numFmtId="0" fontId="2" fillId="0" borderId="3" xfId="1" applyFont="1" applyBorder="1" applyAlignment="1">
      <alignment horizontal="center" vertical="center" wrapText="1"/>
    </xf>
    <xf numFmtId="0" fontId="1" fillId="2" borderId="9" xfId="1495" applyFont="1" applyFill="1" applyBorder="1" applyAlignment="1">
      <alignment horizontal="center" vertical="center" wrapText="1"/>
    </xf>
    <xf numFmtId="0" fontId="1" fillId="2" borderId="4" xfId="1495" applyFont="1" applyFill="1" applyBorder="1" applyAlignment="1">
      <alignment horizontal="center" vertical="center" wrapText="1"/>
    </xf>
    <xf numFmtId="0" fontId="2" fillId="2" borderId="2" xfId="1495" applyFont="1" applyFill="1" applyBorder="1" applyAlignment="1">
      <alignment horizontal="center" vertical="center" wrapText="1"/>
    </xf>
    <xf numFmtId="0" fontId="2" fillId="2" borderId="2" xfId="1495" applyFont="1" applyFill="1" applyBorder="1" applyAlignment="1">
      <alignment horizontal="left" vertical="center" wrapText="1"/>
    </xf>
    <xf numFmtId="0" fontId="2" fillId="2" borderId="3" xfId="1495" applyFont="1" applyFill="1" applyBorder="1" applyAlignment="1">
      <alignment horizontal="center" vertical="center"/>
    </xf>
    <xf numFmtId="0" fontId="2" fillId="2" borderId="3" xfId="1495" applyFont="1" applyFill="1" applyBorder="1" applyAlignment="1">
      <alignment horizontal="center"/>
    </xf>
    <xf numFmtId="0" fontId="16" fillId="0" borderId="4" xfId="1495" applyFont="1" applyBorder="1" applyAlignment="1">
      <alignment horizontal="center" vertical="center" wrapText="1"/>
    </xf>
    <xf numFmtId="0" fontId="16" fillId="0" borderId="3" xfId="879" applyFont="1" applyBorder="1">
      <alignment vertical="center"/>
    </xf>
    <xf numFmtId="0" fontId="16" fillId="0" borderId="4" xfId="879" applyFont="1" applyBorder="1">
      <alignment vertical="center"/>
    </xf>
    <xf numFmtId="0" fontId="2" fillId="2" borderId="3" xfId="1495" applyFont="1" applyFill="1" applyBorder="1" applyAlignment="1">
      <alignment horizontal="center" wrapText="1"/>
    </xf>
    <xf numFmtId="0" fontId="2" fillId="0" borderId="3" xfId="1495" applyFont="1" applyBorder="1" applyAlignment="1">
      <alignment horizontal="left" vertical="center"/>
    </xf>
    <xf numFmtId="0" fontId="2" fillId="0" borderId="4" xfId="1495" applyFont="1" applyBorder="1" applyAlignment="1">
      <alignment horizontal="left" vertical="center" wrapText="1"/>
    </xf>
    <xf numFmtId="0" fontId="2" fillId="2" borderId="4" xfId="1495" applyFont="1" applyFill="1" applyBorder="1" applyAlignment="1">
      <alignment horizontal="center" wrapText="1"/>
    </xf>
    <xf numFmtId="0" fontId="2" fillId="0" borderId="3" xfId="622" applyFont="1" applyFill="1" applyBorder="1" applyAlignment="1">
      <alignment vertical="center" wrapText="1"/>
    </xf>
    <xf numFmtId="0" fontId="1" fillId="0" borderId="3" xfId="622" applyNumberFormat="1" applyFont="1" applyFill="1" applyBorder="1" applyAlignment="1" applyProtection="1">
      <alignment horizontal="center" vertical="center" wrapText="1"/>
    </xf>
    <xf numFmtId="0" fontId="1" fillId="0" borderId="3" xfId="622" applyFont="1" applyFill="1" applyBorder="1" applyAlignment="1">
      <alignment horizontal="center" vertical="center" wrapText="1"/>
    </xf>
    <xf numFmtId="0" fontId="1" fillId="2" borderId="3" xfId="622" applyNumberFormat="1" applyFont="1" applyFill="1" applyBorder="1" applyAlignment="1" applyProtection="1">
      <alignment horizontal="left" vertical="center" wrapText="1"/>
    </xf>
    <xf numFmtId="0" fontId="1" fillId="2" borderId="3" xfId="622" applyNumberFormat="1" applyFont="1" applyFill="1" applyBorder="1" applyAlignment="1" applyProtection="1">
      <alignment horizontal="center" vertical="center" wrapText="1"/>
    </xf>
    <xf numFmtId="0" fontId="2" fillId="0" borderId="3" xfId="622" applyNumberFormat="1" applyFont="1" applyFill="1" applyBorder="1" applyAlignment="1" applyProtection="1">
      <alignment horizontal="center" vertical="center" wrapText="1"/>
    </xf>
    <xf numFmtId="0" fontId="2" fillId="0" borderId="3" xfId="1495" applyFont="1" applyFill="1" applyBorder="1" applyAlignment="1">
      <alignment vertical="center" wrapText="1"/>
    </xf>
    <xf numFmtId="0" fontId="2" fillId="0" borderId="3" xfId="1495" applyFont="1" applyFill="1" applyBorder="1" applyAlignment="1">
      <alignment horizontal="left" vertical="center" wrapText="1"/>
    </xf>
    <xf numFmtId="0" fontId="1" fillId="0" borderId="9" xfId="622" applyNumberFormat="1" applyFont="1" applyFill="1" applyBorder="1" applyAlignment="1" applyProtection="1">
      <alignment horizontal="center" vertical="center" wrapText="1"/>
    </xf>
    <xf numFmtId="0" fontId="1" fillId="0" borderId="4" xfId="622" applyNumberFormat="1" applyFont="1" applyFill="1" applyBorder="1" applyAlignment="1" applyProtection="1">
      <alignment horizontal="center" vertical="center" wrapText="1"/>
    </xf>
    <xf numFmtId="0" fontId="2" fillId="0" borderId="3" xfId="1495" applyFont="1" applyFill="1" applyBorder="1" applyAlignment="1">
      <alignment horizontal="center" vertical="center" wrapText="1"/>
    </xf>
    <xf numFmtId="0" fontId="2" fillId="0" borderId="9" xfId="622" applyFont="1" applyFill="1" applyBorder="1" applyAlignment="1">
      <alignment horizontal="center" vertical="center" wrapText="1"/>
    </xf>
    <xf numFmtId="0" fontId="2" fillId="0" borderId="4" xfId="622" applyFont="1" applyFill="1" applyBorder="1" applyAlignment="1">
      <alignment horizontal="center" vertical="center" wrapText="1"/>
    </xf>
    <xf numFmtId="0" fontId="23" fillId="0" borderId="3" xfId="1499" applyFont="1" applyBorder="1" applyAlignment="1">
      <alignment horizontal="center" vertical="center" wrapText="1"/>
    </xf>
    <xf numFmtId="0" fontId="24" fillId="5" borderId="3" xfId="1724" applyFont="1" applyFill="1" applyBorder="1" applyAlignment="1">
      <alignment horizontal="center" wrapText="1"/>
    </xf>
    <xf numFmtId="0" fontId="24" fillId="2" borderId="3" xfId="1724" applyFont="1" applyFill="1" applyBorder="1" applyAlignment="1">
      <alignment horizontal="center" vertical="center"/>
    </xf>
    <xf numFmtId="0" fontId="2" fillId="0" borderId="2" xfId="622" applyNumberFormat="1" applyFont="1" applyFill="1" applyBorder="1" applyAlignment="1" applyProtection="1">
      <alignment horizontal="center" vertical="center" wrapText="1"/>
    </xf>
    <xf numFmtId="0" fontId="2" fillId="0" borderId="2" xfId="622" applyNumberFormat="1" applyFont="1" applyFill="1" applyBorder="1" applyAlignment="1" applyProtection="1">
      <alignment horizontal="left" vertical="center" wrapText="1"/>
    </xf>
    <xf numFmtId="0" fontId="2" fillId="5" borderId="3" xfId="1495" applyFont="1" applyFill="1" applyBorder="1" applyAlignment="1">
      <alignment horizontal="left" vertical="center" wrapText="1"/>
    </xf>
    <xf numFmtId="49" fontId="1" fillId="0" borderId="4" xfId="1495" applyNumberFormat="1" applyFont="1" applyBorder="1" applyAlignment="1">
      <alignment horizontal="center" vertical="center" wrapText="1"/>
    </xf>
    <xf numFmtId="0" fontId="7" fillId="2" borderId="0" xfId="879" applyFont="1" applyFill="1" applyAlignment="1">
      <alignment horizontal="center" vertical="center"/>
    </xf>
    <xf numFmtId="0" fontId="7" fillId="2" borderId="0" xfId="879" applyFont="1" applyFill="1" applyAlignment="1">
      <alignment horizontal="left" vertical="center"/>
    </xf>
    <xf numFmtId="0" fontId="1" fillId="2" borderId="3" xfId="0" applyFont="1" applyFill="1" applyBorder="1" applyAlignment="1">
      <alignment horizontal="center" vertical="center" wrapText="1"/>
    </xf>
    <xf numFmtId="0" fontId="2" fillId="2" borderId="0" xfId="0" applyFont="1" applyFill="1">
      <alignment vertical="center"/>
    </xf>
    <xf numFmtId="0" fontId="2" fillId="2" borderId="6" xfId="0"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0" xfId="0" applyFont="1" applyFill="1" applyAlignment="1">
      <alignment vertical="center" wrapText="1"/>
    </xf>
    <xf numFmtId="0" fontId="2" fillId="2" borderId="7" xfId="0" applyFont="1" applyFill="1" applyBorder="1" applyAlignment="1">
      <alignment horizontal="center" vertical="center"/>
    </xf>
    <xf numFmtId="0" fontId="7" fillId="2" borderId="0" xfId="0" applyFont="1" applyFill="1" applyAlignment="1">
      <alignment horizontal="center" vertical="center"/>
    </xf>
    <xf numFmtId="0" fontId="2" fillId="2" borderId="3" xfId="0" applyFont="1" applyFill="1" applyBorder="1" applyAlignment="1">
      <alignment horizontal="center" wrapText="1"/>
    </xf>
    <xf numFmtId="0" fontId="2" fillId="2" borderId="3" xfId="0" applyFont="1" applyFill="1" applyBorder="1" applyAlignment="1">
      <alignment horizont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 fillId="2" borderId="3" xfId="0" applyFont="1" applyFill="1" applyBorder="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center" vertical="center"/>
    </xf>
    <xf numFmtId="0" fontId="7" fillId="2" borderId="3" xfId="0" applyFont="1" applyFill="1" applyBorder="1">
      <alignment vertical="center"/>
    </xf>
    <xf numFmtId="0" fontId="2" fillId="2" borderId="4" xfId="0" applyFont="1" applyFill="1" applyBorder="1" applyAlignment="1">
      <alignment horizontal="center" vertical="center"/>
    </xf>
    <xf numFmtId="0" fontId="2" fillId="2" borderId="3" xfId="852" applyFont="1" applyFill="1" applyBorder="1" applyAlignment="1">
      <alignment horizontal="center" vertical="center" wrapText="1"/>
    </xf>
    <xf numFmtId="0" fontId="2" fillId="2" borderId="9" xfId="1495" applyFont="1" applyFill="1" applyBorder="1" applyAlignment="1">
      <alignment vertical="center" wrapText="1"/>
    </xf>
    <xf numFmtId="0" fontId="2" fillId="2" borderId="0" xfId="1495" applyFont="1" applyFill="1" applyAlignment="1">
      <alignment vertical="center" wrapText="1"/>
    </xf>
    <xf numFmtId="0" fontId="7" fillId="2" borderId="0" xfId="852" applyFont="1" applyFill="1" applyAlignment="1">
      <alignment vertical="center" wrapText="1"/>
    </xf>
    <xf numFmtId="0" fontId="2" fillId="2" borderId="0" xfId="852" applyFont="1" applyFill="1" applyAlignment="1">
      <alignment vertical="center" wrapText="1"/>
    </xf>
    <xf numFmtId="0" fontId="7" fillId="2" borderId="0" xfId="852" applyFont="1" applyFill="1" applyAlignment="1">
      <alignment horizontal="center" vertical="center" wrapText="1"/>
    </xf>
    <xf numFmtId="0" fontId="2" fillId="2" borderId="4" xfId="1495"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852" applyFont="1" applyFill="1" applyBorder="1" applyAlignment="1">
      <alignment horizontal="left" vertical="center" wrapText="1"/>
    </xf>
    <xf numFmtId="0" fontId="26" fillId="3" borderId="0" xfId="0" applyFont="1" applyFill="1" applyAlignment="1">
      <alignment horizontal="center" vertical="center"/>
    </xf>
    <xf numFmtId="0" fontId="7" fillId="2" borderId="0" xfId="855" applyFont="1" applyFill="1" applyAlignment="1">
      <alignment horizontal="center" vertical="center"/>
    </xf>
    <xf numFmtId="0" fontId="1" fillId="3" borderId="1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7" fillId="3" borderId="0" xfId="0" applyFont="1" applyFill="1" applyAlignment="1">
      <alignment horizontal="center" vertical="center"/>
    </xf>
    <xf numFmtId="0" fontId="29"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0" xfId="0" applyFont="1" applyFill="1" applyAlignment="1">
      <alignment horizontal="center" vertical="center"/>
    </xf>
    <xf numFmtId="0" fontId="1" fillId="3" borderId="15"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7" xfId="0" applyFont="1" applyFill="1" applyBorder="1" applyAlignment="1">
      <alignment vertical="center"/>
    </xf>
    <xf numFmtId="0" fontId="2" fillId="3" borderId="6" xfId="0" applyFont="1" applyFill="1" applyBorder="1" applyAlignment="1">
      <alignment vertical="center"/>
    </xf>
    <xf numFmtId="0" fontId="2" fillId="3" borderId="8" xfId="0" applyFont="1" applyFill="1" applyBorder="1" applyAlignment="1">
      <alignment vertical="center"/>
    </xf>
    <xf numFmtId="0" fontId="2" fillId="3" borderId="15" xfId="0" applyFont="1" applyFill="1" applyBorder="1" applyAlignment="1">
      <alignment horizontal="center" vertical="center" textRotation="255"/>
    </xf>
    <xf numFmtId="0" fontId="1" fillId="2" borderId="3" xfId="886" applyNumberFormat="1" applyFont="1" applyFill="1" applyBorder="1" applyAlignment="1">
      <alignment horizontal="center" vertical="center"/>
    </xf>
    <xf numFmtId="0" fontId="2" fillId="2" borderId="3" xfId="886" applyNumberFormat="1" applyFont="1" applyFill="1" applyBorder="1" applyAlignment="1">
      <alignment horizontal="center" vertical="center"/>
    </xf>
    <xf numFmtId="0" fontId="20" fillId="2" borderId="2" xfId="1495" applyFont="1" applyFill="1" applyBorder="1" applyAlignment="1">
      <alignment horizontal="center" vertical="center" wrapText="1"/>
    </xf>
    <xf numFmtId="0" fontId="2" fillId="2" borderId="6" xfId="1495" applyFont="1" applyFill="1" applyBorder="1" applyAlignment="1">
      <alignment horizontal="center" vertical="center" wrapText="1"/>
    </xf>
    <xf numFmtId="0" fontId="2" fillId="2" borderId="7" xfId="1495" applyFont="1" applyFill="1" applyBorder="1" applyAlignment="1">
      <alignment horizontal="center" vertical="center" wrapText="1"/>
    </xf>
    <xf numFmtId="0" fontId="2" fillId="2" borderId="8" xfId="1495" applyFont="1" applyFill="1" applyBorder="1" applyAlignment="1">
      <alignment horizontal="center" vertical="center" wrapText="1"/>
    </xf>
    <xf numFmtId="0" fontId="2" fillId="2" borderId="6" xfId="1495" applyFont="1" applyFill="1" applyBorder="1" applyAlignment="1">
      <alignment horizontal="left" vertical="center" wrapText="1"/>
    </xf>
    <xf numFmtId="0" fontId="2" fillId="2" borderId="7" xfId="1495" applyFont="1" applyFill="1" applyBorder="1" applyAlignment="1">
      <alignment horizontal="left" vertical="center" wrapText="1"/>
    </xf>
    <xf numFmtId="0" fontId="2" fillId="2" borderId="8" xfId="1495" applyFont="1" applyFill="1" applyBorder="1" applyAlignment="1">
      <alignment horizontal="left" vertical="center" wrapText="1"/>
    </xf>
    <xf numFmtId="0" fontId="20" fillId="2" borderId="3" xfId="1495" applyFont="1" applyFill="1" applyBorder="1" applyAlignment="1">
      <alignment horizontal="center" vertical="center" wrapText="1"/>
    </xf>
    <xf numFmtId="0" fontId="2" fillId="2" borderId="4" xfId="1495" applyFont="1" applyFill="1" applyBorder="1" applyAlignment="1">
      <alignment horizontal="center" vertical="center" wrapText="1"/>
    </xf>
    <xf numFmtId="0" fontId="2" fillId="2" borderId="14" xfId="1495" applyFont="1" applyFill="1" applyBorder="1" applyAlignment="1">
      <alignment horizontal="center" vertical="center" wrapText="1"/>
    </xf>
    <xf numFmtId="0" fontId="2" fillId="2" borderId="5" xfId="1495" applyFont="1" applyFill="1" applyBorder="1" applyAlignment="1">
      <alignment horizontal="center" vertical="center" wrapText="1"/>
    </xf>
    <xf numFmtId="0" fontId="2" fillId="0" borderId="4" xfId="1495" applyFont="1" applyBorder="1" applyAlignment="1">
      <alignment horizontal="center" vertical="center" wrapText="1"/>
    </xf>
    <xf numFmtId="0" fontId="2" fillId="0" borderId="14" xfId="1495" applyFont="1" applyBorder="1" applyAlignment="1">
      <alignment horizontal="center" vertical="center" wrapText="1"/>
    </xf>
    <xf numFmtId="0" fontId="2" fillId="0" borderId="5" xfId="1495" applyFont="1" applyBorder="1" applyAlignment="1">
      <alignment horizontal="center" vertical="center" wrapText="1"/>
    </xf>
    <xf numFmtId="0" fontId="2" fillId="0" borderId="4" xfId="1495" applyFont="1" applyFill="1" applyBorder="1" applyAlignment="1">
      <alignment horizontal="center" vertical="center" wrapText="1"/>
    </xf>
    <xf numFmtId="0" fontId="2" fillId="0" borderId="14" xfId="1495" applyFont="1" applyFill="1" applyBorder="1" applyAlignment="1">
      <alignment horizontal="center" vertical="center" wrapText="1"/>
    </xf>
    <xf numFmtId="0" fontId="2" fillId="0" borderId="5" xfId="1495" applyFont="1" applyFill="1" applyBorder="1" applyAlignment="1">
      <alignment horizontal="center" vertical="center" wrapText="1"/>
    </xf>
    <xf numFmtId="0" fontId="20" fillId="0" borderId="2" xfId="622" applyFont="1" applyBorder="1" applyAlignment="1">
      <alignment horizontal="center" vertical="center" wrapText="1"/>
    </xf>
    <xf numFmtId="0" fontId="2" fillId="0" borderId="6" xfId="622" applyNumberFormat="1" applyFont="1" applyFill="1" applyBorder="1" applyAlignment="1" applyProtection="1">
      <alignment horizontal="center" vertical="center" wrapText="1"/>
    </xf>
    <xf numFmtId="0" fontId="2" fillId="0" borderId="7" xfId="622" applyNumberFormat="1" applyFont="1" applyFill="1" applyBorder="1" applyAlignment="1" applyProtection="1">
      <alignment horizontal="center" vertical="center" wrapText="1"/>
    </xf>
    <xf numFmtId="0" fontId="2" fillId="0" borderId="6" xfId="622" applyNumberFormat="1" applyFont="1" applyFill="1" applyBorder="1" applyAlignment="1" applyProtection="1">
      <alignment horizontal="left" vertical="center" wrapText="1"/>
    </xf>
    <xf numFmtId="0" fontId="2" fillId="0" borderId="7" xfId="622" applyNumberFormat="1" applyFont="1" applyFill="1" applyBorder="1" applyAlignment="1" applyProtection="1">
      <alignment horizontal="left" vertical="center" wrapText="1"/>
    </xf>
    <xf numFmtId="0" fontId="2" fillId="0" borderId="8" xfId="622" applyNumberFormat="1" applyFont="1" applyFill="1" applyBorder="1" applyAlignment="1" applyProtection="1">
      <alignment horizontal="left" vertical="center" wrapText="1"/>
    </xf>
    <xf numFmtId="0" fontId="20" fillId="0" borderId="2" xfId="1495" applyFont="1" applyBorder="1" applyAlignment="1">
      <alignment horizontal="center" vertical="center" wrapText="1"/>
    </xf>
    <xf numFmtId="0" fontId="2" fillId="0" borderId="6" xfId="1495" applyFont="1" applyBorder="1" applyAlignment="1">
      <alignment horizontal="center" vertical="center" wrapText="1"/>
    </xf>
    <xf numFmtId="0" fontId="2" fillId="0" borderId="7" xfId="1495" applyFont="1" applyBorder="1" applyAlignment="1">
      <alignment horizontal="center" vertical="center" wrapText="1"/>
    </xf>
    <xf numFmtId="0" fontId="2" fillId="0" borderId="6" xfId="1495" applyFont="1" applyBorder="1" applyAlignment="1">
      <alignment horizontal="left" vertical="center" wrapText="1"/>
    </xf>
    <xf numFmtId="0" fontId="2" fillId="0" borderId="7" xfId="1495" applyFont="1" applyBorder="1" applyAlignment="1">
      <alignment horizontal="left" vertical="center" wrapText="1"/>
    </xf>
    <xf numFmtId="0" fontId="2" fillId="0" borderId="8" xfId="1495" applyFont="1" applyBorder="1" applyAlignment="1">
      <alignment horizontal="left" vertical="center" wrapText="1"/>
    </xf>
    <xf numFmtId="0" fontId="2" fillId="0" borderId="8" xfId="1495" applyFont="1" applyBorder="1" applyAlignment="1">
      <alignment horizontal="center" vertical="center" wrapText="1"/>
    </xf>
    <xf numFmtId="0" fontId="2" fillId="2" borderId="4" xfId="1495" applyFont="1" applyFill="1" applyBorder="1" applyAlignment="1">
      <alignment horizontal="center" vertical="center"/>
    </xf>
    <xf numFmtId="0" fontId="2" fillId="2" borderId="14" xfId="1495" applyFont="1" applyFill="1" applyBorder="1" applyAlignment="1">
      <alignment horizontal="center" vertical="center"/>
    </xf>
    <xf numFmtId="0" fontId="2" fillId="2" borderId="5" xfId="1495" applyFont="1" applyFill="1" applyBorder="1" applyAlignment="1">
      <alignment horizontal="center" vertical="center"/>
    </xf>
    <xf numFmtId="0" fontId="20" fillId="2" borderId="2"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0" fillId="2" borderId="7" xfId="1495" applyFont="1" applyFill="1" applyBorder="1" applyAlignment="1">
      <alignment horizontal="center" vertical="center" wrapText="1"/>
    </xf>
    <xf numFmtId="0" fontId="20" fillId="3" borderId="2" xfId="0" applyFont="1" applyFill="1" applyBorder="1" applyAlignment="1">
      <alignment horizontal="center" vertical="center" wrapText="1"/>
    </xf>
    <xf numFmtId="0" fontId="2" fillId="3" borderId="19" xfId="0" applyFont="1" applyFill="1" applyBorder="1" applyAlignment="1">
      <alignment horizontal="center" vertical="center"/>
    </xf>
    <xf numFmtId="0" fontId="2" fillId="3" borderId="3" xfId="0" applyFont="1" applyFill="1" applyBorder="1" applyAlignment="1">
      <alignment horizontal="center" vertical="center"/>
    </xf>
    <xf numFmtId="0" fontId="20" fillId="3" borderId="3" xfId="0" applyFont="1" applyFill="1" applyBorder="1" applyAlignment="1">
      <alignment horizontal="center" vertical="center"/>
    </xf>
    <xf numFmtId="0" fontId="1" fillId="3" borderId="5"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5" xfId="0" applyFont="1" applyFill="1" applyBorder="1" applyAlignment="1">
      <alignment horizontal="center" vertical="center" textRotation="255"/>
    </xf>
    <xf numFmtId="0" fontId="2" fillId="3" borderId="4"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3" xfId="0" applyFont="1" applyFill="1" applyBorder="1" applyAlignment="1">
      <alignment horizontal="center" vertical="center" textRotation="255"/>
    </xf>
    <xf numFmtId="0" fontId="1" fillId="3" borderId="8"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20" fillId="2" borderId="2" xfId="622" applyFont="1" applyFill="1" applyBorder="1" applyAlignment="1" applyProtection="1">
      <alignment horizontal="center" wrapText="1"/>
    </xf>
    <xf numFmtId="0" fontId="1" fillId="2" borderId="3" xfId="622" applyFont="1" applyFill="1" applyBorder="1" applyAlignment="1" applyProtection="1">
      <alignment horizontal="center" vertical="center" wrapText="1"/>
    </xf>
    <xf numFmtId="0" fontId="2" fillId="2" borderId="3" xfId="626"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2" fillId="2" borderId="3" xfId="1495" applyFont="1" applyFill="1" applyBorder="1" applyAlignment="1" applyProtection="1">
      <alignment horizontal="center" vertical="center" wrapText="1"/>
    </xf>
    <xf numFmtId="0" fontId="2" fillId="2" borderId="6" xfId="622" applyFont="1" applyFill="1" applyBorder="1" applyAlignment="1" applyProtection="1">
      <alignment horizontal="center" vertical="center" wrapText="1"/>
    </xf>
    <xf numFmtId="0" fontId="2" fillId="2" borderId="7" xfId="622" applyFont="1" applyFill="1" applyBorder="1" applyAlignment="1" applyProtection="1">
      <alignment horizontal="center" vertical="center" wrapText="1"/>
    </xf>
    <xf numFmtId="0" fontId="2" fillId="2" borderId="6" xfId="622" applyFont="1" applyFill="1" applyBorder="1" applyAlignment="1" applyProtection="1">
      <alignment wrapText="1"/>
    </xf>
    <xf numFmtId="0" fontId="2" fillId="2" borderId="6" xfId="622" applyFont="1" applyFill="1" applyBorder="1" applyAlignment="1" applyProtection="1">
      <alignment horizontal="center" wrapText="1"/>
    </xf>
    <xf numFmtId="0" fontId="2" fillId="2" borderId="3" xfId="622" applyFont="1" applyFill="1" applyBorder="1" applyAlignment="1" applyProtection="1">
      <alignment horizontal="center" wrapText="1"/>
    </xf>
    <xf numFmtId="0" fontId="2" fillId="2" borderId="3" xfId="622" applyFont="1" applyFill="1" applyBorder="1" applyAlignment="1" applyProtection="1">
      <alignment horizontal="center"/>
    </xf>
    <xf numFmtId="0" fontId="7" fillId="2" borderId="0" xfId="852" applyFont="1" applyFill="1" applyAlignment="1" applyProtection="1">
      <alignment horizontal="center" vertical="center"/>
    </xf>
    <xf numFmtId="0" fontId="2" fillId="2" borderId="0" xfId="852" applyFont="1" applyFill="1" applyAlignment="1" applyProtection="1">
      <alignment horizontal="center" vertical="center"/>
    </xf>
    <xf numFmtId="0" fontId="2" fillId="2" borderId="3" xfId="622" applyFont="1" applyFill="1" applyBorder="1" applyAlignment="1" applyProtection="1">
      <alignment wrapText="1"/>
    </xf>
    <xf numFmtId="0" fontId="2" fillId="2" borderId="8" xfId="622" applyFont="1" applyFill="1" applyBorder="1" applyAlignment="1" applyProtection="1">
      <alignment horizontal="center" wrapText="1"/>
    </xf>
    <xf numFmtId="0" fontId="7" fillId="2" borderId="0" xfId="852" applyFont="1" applyFill="1" applyAlignment="1" applyProtection="1">
      <alignment horizontal="center"/>
    </xf>
    <xf numFmtId="0" fontId="2" fillId="2" borderId="0" xfId="852" applyFont="1" applyFill="1" applyAlignment="1" applyProtection="1">
      <alignment horizontal="center"/>
    </xf>
    <xf numFmtId="0" fontId="2" fillId="2" borderId="3" xfId="622" applyFont="1" applyFill="1" applyBorder="1" applyAlignment="1" applyProtection="1">
      <alignment horizontal="center" vertical="center"/>
    </xf>
    <xf numFmtId="0" fontId="2" fillId="2" borderId="3" xfId="622" applyFont="1" applyFill="1" applyBorder="1" applyAlignment="1" applyProtection="1">
      <alignment horizontal="center" vertical="center" wrapText="1"/>
    </xf>
    <xf numFmtId="0" fontId="7" fillId="2" borderId="3" xfId="852" applyFont="1" applyFill="1" applyBorder="1" applyAlignment="1" applyProtection="1">
      <alignment horizontal="center" vertical="center"/>
    </xf>
    <xf numFmtId="0" fontId="20" fillId="2" borderId="2" xfId="622" applyFont="1" applyFill="1" applyBorder="1" applyAlignment="1" applyProtection="1">
      <alignment horizontal="center" vertical="center" wrapText="1"/>
    </xf>
    <xf numFmtId="0" fontId="2" fillId="2" borderId="4" xfId="622" applyFont="1" applyFill="1" applyBorder="1" applyAlignment="1" applyProtection="1">
      <alignment horizontal="center" wrapText="1"/>
    </xf>
    <xf numFmtId="0" fontId="2" fillId="2" borderId="4" xfId="622" applyFont="1" applyFill="1" applyBorder="1" applyAlignment="1" applyProtection="1">
      <alignment horizontal="center" vertical="center" wrapText="1"/>
    </xf>
    <xf numFmtId="0" fontId="16" fillId="2" borderId="3" xfId="1495" applyFont="1" applyFill="1" applyBorder="1" applyAlignment="1" applyProtection="1">
      <alignment horizontal="center" vertical="center" wrapText="1"/>
    </xf>
    <xf numFmtId="0" fontId="2" fillId="2" borderId="3" xfId="852" applyFont="1" applyFill="1" applyBorder="1" applyAlignment="1" applyProtection="1">
      <alignment horizontal="center" vertical="center" wrapText="1"/>
    </xf>
    <xf numFmtId="0" fontId="7" fillId="2" borderId="3" xfId="852" applyFont="1" applyFill="1" applyBorder="1" applyAlignment="1" applyProtection="1">
      <alignment horizontal="center"/>
    </xf>
    <xf numFmtId="0" fontId="2" fillId="2" borderId="3" xfId="622" applyFont="1" applyFill="1" applyBorder="1" applyAlignment="1" applyProtection="1">
      <alignment horizontal="center" vertical="center" wrapText="1"/>
    </xf>
    <xf numFmtId="0" fontId="2" fillId="2" borderId="11" xfId="622" applyFont="1" applyFill="1" applyBorder="1" applyAlignment="1" applyProtection="1">
      <alignment horizontal="center"/>
    </xf>
    <xf numFmtId="0" fontId="2" fillId="2" borderId="0" xfId="622" applyFont="1" applyFill="1" applyAlignment="1" applyProtection="1">
      <alignment horizontal="center" vertical="center"/>
    </xf>
    <xf numFmtId="0" fontId="20" fillId="2" borderId="0" xfId="852" applyFont="1" applyFill="1" applyAlignment="1" applyProtection="1">
      <alignment horizontal="center" vertical="center"/>
    </xf>
    <xf numFmtId="0" fontId="20" fillId="2" borderId="2" xfId="852" applyFont="1" applyFill="1" applyBorder="1" applyAlignment="1" applyProtection="1">
      <alignment horizontal="center" vertical="center" wrapText="1"/>
    </xf>
    <xf numFmtId="0" fontId="16" fillId="2" borderId="4" xfId="1495" applyFont="1" applyFill="1" applyBorder="1" applyAlignment="1" applyProtection="1">
      <alignment horizontal="center" vertical="center" wrapText="1"/>
    </xf>
    <xf numFmtId="0" fontId="2" fillId="2" borderId="4" xfId="626" applyFont="1" applyFill="1" applyBorder="1" applyAlignment="1" applyProtection="1">
      <alignment horizontal="center" vertical="center" wrapText="1"/>
    </xf>
    <xf numFmtId="0" fontId="2" fillId="2" borderId="4" xfId="1" applyFont="1" applyFill="1" applyBorder="1" applyAlignment="1" applyProtection="1">
      <alignment horizontal="center" vertical="center" wrapText="1"/>
    </xf>
    <xf numFmtId="0" fontId="16" fillId="2" borderId="0" xfId="1495" applyFont="1" applyFill="1" applyAlignment="1" applyProtection="1">
      <alignment horizontal="center" vertical="center" wrapText="1"/>
    </xf>
    <xf numFmtId="0" fontId="2" fillId="2" borderId="0" xfId="626" applyFont="1" applyFill="1" applyAlignment="1" applyProtection="1">
      <alignment horizontal="center" vertical="center" wrapText="1"/>
    </xf>
    <xf numFmtId="0" fontId="2" fillId="2" borderId="6" xfId="626" applyFont="1" applyFill="1" applyBorder="1" applyAlignment="1" applyProtection="1">
      <alignment horizontal="center" vertical="center" wrapText="1"/>
    </xf>
    <xf numFmtId="0" fontId="1" fillId="2" borderId="3" xfId="622" applyFont="1" applyFill="1" applyBorder="1" applyAlignment="1" applyProtection="1">
      <alignment horizontal="center" wrapText="1"/>
    </xf>
    <xf numFmtId="0" fontId="20" fillId="2" borderId="2" xfId="852" applyFont="1" applyFill="1" applyBorder="1" applyAlignment="1" applyProtection="1">
      <alignment horizontal="center" vertical="center"/>
    </xf>
    <xf numFmtId="0" fontId="2" fillId="2" borderId="8" xfId="622" applyFont="1" applyFill="1" applyBorder="1" applyAlignment="1" applyProtection="1">
      <alignment horizontal="center" vertical="center" wrapText="1"/>
    </xf>
    <xf numFmtId="0" fontId="2" fillId="2" borderId="6" xfId="622" applyFont="1" applyFill="1" applyBorder="1" applyAlignment="1" applyProtection="1">
      <alignment horizontal="left" vertical="center" wrapText="1"/>
    </xf>
    <xf numFmtId="0" fontId="2" fillId="2" borderId="7" xfId="622" applyFont="1" applyFill="1" applyBorder="1" applyAlignment="1" applyProtection="1">
      <alignment horizontal="left" vertical="center" wrapText="1"/>
    </xf>
    <xf numFmtId="0" fontId="2" fillId="2" borderId="8" xfId="622" applyFont="1" applyFill="1" applyBorder="1" applyAlignment="1" applyProtection="1">
      <alignment horizontal="left" vertical="center" wrapText="1"/>
    </xf>
    <xf numFmtId="0" fontId="20" fillId="2" borderId="2" xfId="622" applyFont="1" applyFill="1" applyBorder="1" applyAlignment="1" applyProtection="1">
      <alignment horizontal="center"/>
    </xf>
    <xf numFmtId="0" fontId="2" fillId="2" borderId="3" xfId="852" applyFont="1" applyFill="1" applyBorder="1" applyAlignment="1" applyProtection="1">
      <alignment horizontal="center"/>
    </xf>
    <xf numFmtId="49" fontId="7" fillId="2" borderId="3" xfId="852" applyNumberFormat="1" applyFont="1" applyFill="1" applyBorder="1" applyAlignment="1" applyProtection="1">
      <alignment horizontal="center" vertical="center" wrapText="1"/>
    </xf>
    <xf numFmtId="49" fontId="7" fillId="2" borderId="4" xfId="852" applyNumberFormat="1" applyFont="1" applyFill="1" applyBorder="1" applyAlignment="1" applyProtection="1">
      <alignment horizontal="center" vertical="center" wrapText="1"/>
    </xf>
    <xf numFmtId="0" fontId="2" fillId="2" borderId="3" xfId="966" applyFont="1" applyFill="1" applyBorder="1" applyAlignment="1" applyProtection="1">
      <alignment horizontal="center" vertical="center" wrapText="1"/>
    </xf>
    <xf numFmtId="0" fontId="21" fillId="2" borderId="3" xfId="852" applyFont="1" applyFill="1" applyBorder="1" applyAlignment="1" applyProtection="1">
      <alignment horizontal="center"/>
    </xf>
    <xf numFmtId="0" fontId="16" fillId="2" borderId="3" xfId="1499" applyFont="1" applyFill="1" applyBorder="1" applyAlignment="1" applyProtection="1">
      <alignment horizontal="center" vertical="center" wrapText="1"/>
    </xf>
    <xf numFmtId="0" fontId="2" fillId="2" borderId="3" xfId="628" applyFont="1" applyFill="1" applyBorder="1" applyAlignment="1" applyProtection="1">
      <alignment horizontal="center" vertical="center" wrapText="1"/>
    </xf>
    <xf numFmtId="0" fontId="2" fillId="2" borderId="3" xfId="632" applyFont="1" applyFill="1" applyBorder="1" applyAlignment="1" applyProtection="1">
      <alignment horizontal="center"/>
    </xf>
    <xf numFmtId="14" fontId="2" fillId="2" borderId="3" xfId="1" applyNumberFormat="1" applyFont="1" applyFill="1" applyBorder="1" applyAlignment="1" applyProtection="1">
      <alignment horizontal="center" vertical="center" wrapText="1"/>
    </xf>
    <xf numFmtId="49" fontId="7" fillId="2" borderId="4" xfId="852" applyNumberFormat="1" applyFont="1" applyFill="1" applyBorder="1" applyAlignment="1" applyProtection="1">
      <alignment horizontal="center" vertical="center" wrapText="1"/>
    </xf>
    <xf numFmtId="49" fontId="7" fillId="2" borderId="5" xfId="852" applyNumberFormat="1" applyFont="1" applyFill="1" applyBorder="1" applyAlignment="1" applyProtection="1">
      <alignment horizontal="center" vertical="center" wrapText="1"/>
    </xf>
    <xf numFmtId="49" fontId="7" fillId="2" borderId="14" xfId="852" applyNumberFormat="1" applyFont="1" applyFill="1" applyBorder="1" applyAlignment="1" applyProtection="1">
      <alignment horizontal="center" vertical="center" wrapText="1"/>
    </xf>
    <xf numFmtId="0" fontId="7" fillId="2" borderId="3" xfId="852" applyFont="1" applyFill="1" applyBorder="1" applyAlignment="1" applyProtection="1">
      <alignment horizontal="center" vertical="center" wrapText="1"/>
    </xf>
    <xf numFmtId="0" fontId="2" fillId="2" borderId="6" xfId="622" applyFont="1" applyFill="1" applyBorder="1" applyAlignment="1" applyProtection="1">
      <alignment horizontal="center" vertical="center" wrapText="1"/>
    </xf>
    <xf numFmtId="0" fontId="2" fillId="2" borderId="4" xfId="622" applyFont="1" applyFill="1" applyBorder="1" applyAlignment="1" applyProtection="1">
      <alignment horizontal="center"/>
    </xf>
    <xf numFmtId="0" fontId="2" fillId="2" borderId="5" xfId="622" applyFont="1" applyFill="1" applyBorder="1" applyAlignment="1" applyProtection="1">
      <alignment horizontal="center"/>
    </xf>
    <xf numFmtId="0" fontId="2" fillId="2" borderId="4" xfId="1" applyFont="1" applyFill="1" applyBorder="1" applyAlignment="1" applyProtection="1">
      <alignment horizontal="center" vertical="center" wrapText="1"/>
    </xf>
    <xf numFmtId="0" fontId="2" fillId="2" borderId="5" xfId="1" applyFont="1" applyFill="1" applyBorder="1" applyAlignment="1" applyProtection="1">
      <alignment horizontal="center" vertical="center" wrapText="1"/>
    </xf>
    <xf numFmtId="0" fontId="2" fillId="2" borderId="4" xfId="622" applyFont="1" applyFill="1" applyBorder="1" applyAlignment="1" applyProtection="1">
      <alignment horizontal="center" vertical="center" wrapText="1"/>
    </xf>
    <xf numFmtId="0" fontId="2" fillId="2" borderId="14" xfId="622" applyFont="1" applyFill="1" applyBorder="1" applyAlignment="1" applyProtection="1">
      <alignment horizontal="center" vertical="center" wrapText="1"/>
    </xf>
    <xf numFmtId="0" fontId="2" fillId="2" borderId="5" xfId="622" applyFont="1" applyFill="1" applyBorder="1" applyAlignment="1" applyProtection="1">
      <alignment horizontal="center" vertical="center" wrapText="1"/>
    </xf>
    <xf numFmtId="0" fontId="2" fillId="2" borderId="0" xfId="622" applyFont="1" applyFill="1" applyAlignment="1" applyProtection="1">
      <alignment horizontal="center"/>
    </xf>
    <xf numFmtId="0" fontId="2" fillId="2" borderId="0" xfId="622" applyFont="1" applyFill="1" applyAlignment="1" applyProtection="1">
      <alignment horizontal="center" wrapText="1"/>
    </xf>
    <xf numFmtId="0" fontId="2" fillId="2" borderId="15" xfId="622" applyFont="1" applyFill="1" applyBorder="1" applyAlignment="1" applyProtection="1">
      <alignment horizontal="center" wrapText="1"/>
    </xf>
    <xf numFmtId="0" fontId="7" fillId="2" borderId="4" xfId="852" applyFont="1" applyFill="1" applyBorder="1" applyAlignment="1" applyProtection="1">
      <alignment horizontal="center"/>
    </xf>
    <xf numFmtId="0" fontId="2" fillId="2" borderId="4" xfId="1495" applyFont="1" applyFill="1" applyBorder="1" applyAlignment="1" applyProtection="1">
      <alignment horizontal="center" vertical="center" wrapText="1"/>
    </xf>
    <xf numFmtId="0" fontId="2" fillId="2" borderId="4" xfId="852" applyFont="1" applyFill="1" applyBorder="1" applyAlignment="1" applyProtection="1">
      <alignment horizontal="center" vertical="center" wrapText="1"/>
    </xf>
    <xf numFmtId="0" fontId="16" fillId="2" borderId="3" xfId="622" applyFont="1" applyFill="1" applyBorder="1" applyAlignment="1" applyProtection="1">
      <alignment horizontal="center" vertical="center" wrapText="1"/>
    </xf>
    <xf numFmtId="0" fontId="2" fillId="2" borderId="5" xfId="622" applyFont="1" applyFill="1" applyBorder="1" applyAlignment="1" applyProtection="1">
      <alignment horizontal="center" vertical="center" wrapText="1"/>
    </xf>
    <xf numFmtId="0" fontId="2" fillId="2" borderId="3" xfId="629" applyFont="1" applyFill="1" applyBorder="1" applyAlignment="1" applyProtection="1">
      <alignment horizontal="center" vertical="center" wrapText="1"/>
    </xf>
    <xf numFmtId="0" fontId="2" fillId="2" borderId="3" xfId="4" applyFont="1" applyFill="1" applyBorder="1" applyAlignment="1" applyProtection="1">
      <alignment horizontal="center" vertical="center" wrapText="1"/>
    </xf>
    <xf numFmtId="0" fontId="2" fillId="2" borderId="3" xfId="3" applyFont="1" applyFill="1" applyBorder="1" applyAlignment="1" applyProtection="1">
      <alignment horizontal="center" vertical="center" wrapText="1"/>
    </xf>
    <xf numFmtId="0" fontId="2" fillId="2" borderId="3" xfId="5" applyFont="1" applyFill="1" applyBorder="1" applyAlignment="1" applyProtection="1">
      <alignment horizontal="center" vertical="center" wrapText="1"/>
    </xf>
    <xf numFmtId="0" fontId="2" fillId="2" borderId="3" xfId="633" applyFont="1" applyFill="1" applyBorder="1" applyAlignment="1" applyProtection="1">
      <alignment horizontal="center" vertical="center" wrapText="1"/>
    </xf>
    <xf numFmtId="0" fontId="2" fillId="2" borderId="3" xfId="633" applyFont="1" applyFill="1" applyBorder="1" applyAlignment="1" applyProtection="1">
      <alignment horizontal="center" wrapText="1"/>
    </xf>
    <xf numFmtId="0" fontId="2" fillId="2" borderId="3" xfId="633" applyFont="1" applyFill="1" applyBorder="1" applyAlignment="1" applyProtection="1">
      <alignment horizontal="center"/>
    </xf>
    <xf numFmtId="0" fontId="2" fillId="2" borderId="3" xfId="634" applyFont="1" applyFill="1" applyBorder="1" applyAlignment="1" applyProtection="1">
      <alignment horizontal="center" vertical="center" wrapText="1"/>
    </xf>
    <xf numFmtId="0" fontId="2" fillId="2" borderId="3" xfId="634" applyFont="1" applyFill="1" applyBorder="1" applyAlignment="1" applyProtection="1">
      <alignment horizontal="center" wrapText="1"/>
    </xf>
    <xf numFmtId="0" fontId="2" fillId="2" borderId="3" xfId="634" applyFont="1" applyFill="1" applyBorder="1" applyAlignment="1" applyProtection="1">
      <alignment horizontal="center"/>
    </xf>
    <xf numFmtId="0" fontId="2" fillId="2" borderId="3" xfId="635" applyFont="1" applyFill="1" applyBorder="1" applyAlignment="1" applyProtection="1">
      <alignment horizontal="center" vertical="center" wrapText="1"/>
    </xf>
    <xf numFmtId="0" fontId="2" fillId="2" borderId="3" xfId="635" applyFont="1" applyFill="1" applyBorder="1" applyAlignment="1" applyProtection="1">
      <alignment horizontal="center" wrapText="1"/>
    </xf>
    <xf numFmtId="0" fontId="2" fillId="2" borderId="3" xfId="635" applyFont="1" applyFill="1" applyBorder="1" applyAlignment="1" applyProtection="1">
      <alignment horizontal="center"/>
    </xf>
    <xf numFmtId="0" fontId="20" fillId="2" borderId="2" xfId="623" applyFont="1" applyFill="1" applyBorder="1" applyAlignment="1" applyProtection="1">
      <alignment horizontal="center" vertical="center" wrapText="1"/>
    </xf>
    <xf numFmtId="0" fontId="1" fillId="2" borderId="3" xfId="623" applyFont="1" applyFill="1" applyBorder="1" applyAlignment="1" applyProtection="1">
      <alignment horizontal="center" vertical="center" wrapText="1"/>
    </xf>
    <xf numFmtId="0" fontId="2" fillId="2" borderId="3" xfId="623" applyFont="1" applyFill="1" applyBorder="1" applyAlignment="1" applyProtection="1">
      <alignment horizontal="center" vertical="center" wrapText="1"/>
    </xf>
    <xf numFmtId="49" fontId="2" fillId="2" borderId="3" xfId="0" applyNumberFormat="1" applyFont="1" applyFill="1" applyBorder="1" applyAlignment="1">
      <alignment horizontal="center" vertical="center" wrapText="1" shrinkToFit="1"/>
    </xf>
    <xf numFmtId="0" fontId="2" fillId="2" borderId="6" xfId="2" applyFont="1" applyFill="1" applyBorder="1" applyAlignment="1" applyProtection="1">
      <alignment horizontal="center" vertical="center" wrapText="1"/>
    </xf>
    <xf numFmtId="0" fontId="2" fillId="2" borderId="3" xfId="623" applyFont="1" applyFill="1" applyBorder="1" applyAlignment="1" applyProtection="1">
      <alignment horizontal="center" vertical="center"/>
    </xf>
    <xf numFmtId="0" fontId="16" fillId="2" borderId="3" xfId="623" applyFont="1" applyFill="1" applyBorder="1" applyAlignment="1" applyProtection="1">
      <alignment horizontal="center" vertical="center" wrapText="1"/>
    </xf>
    <xf numFmtId="0" fontId="2" fillId="2" borderId="6" xfId="630" applyFont="1" applyFill="1" applyBorder="1" applyAlignment="1" applyProtection="1">
      <alignment horizontal="center" vertical="center" wrapText="1"/>
    </xf>
    <xf numFmtId="0" fontId="2" fillId="2" borderId="6" xfId="623" applyFont="1" applyFill="1" applyBorder="1" applyAlignment="1" applyProtection="1">
      <alignment horizontal="center" vertical="center" wrapText="1"/>
    </xf>
    <xf numFmtId="0" fontId="2" fillId="2" borderId="7" xfId="623" applyFont="1" applyFill="1" applyBorder="1" applyAlignment="1" applyProtection="1">
      <alignment horizontal="center" vertical="center" wrapText="1"/>
    </xf>
    <xf numFmtId="0" fontId="2" fillId="2" borderId="3" xfId="630" applyFont="1" applyFill="1" applyBorder="1" applyAlignment="1" applyProtection="1">
      <alignment horizontal="center" vertical="center" wrapText="1"/>
    </xf>
    <xf numFmtId="0" fontId="29" fillId="2" borderId="3" xfId="623" applyFont="1" applyFill="1" applyBorder="1" applyAlignment="1" applyProtection="1">
      <alignment horizontal="center" wrapText="1"/>
    </xf>
    <xf numFmtId="0" fontId="16" fillId="2" borderId="3" xfId="1496" applyFont="1" applyFill="1" applyBorder="1" applyAlignment="1" applyProtection="1">
      <alignment horizontal="center" vertical="center" wrapText="1"/>
    </xf>
    <xf numFmtId="0" fontId="2" fillId="2" borderId="3" xfId="1496" applyFont="1" applyFill="1" applyBorder="1" applyAlignment="1" applyProtection="1">
      <alignment horizontal="center" vertical="center" wrapText="1"/>
    </xf>
    <xf numFmtId="0" fontId="2" fillId="2" borderId="3" xfId="623" applyFont="1" applyFill="1" applyBorder="1" applyAlignment="1" applyProtection="1">
      <alignment horizontal="center"/>
    </xf>
    <xf numFmtId="0" fontId="2" fillId="2" borderId="3" xfId="623" applyFont="1" applyFill="1" applyBorder="1" applyAlignment="1" applyProtection="1">
      <alignment horizontal="left" wrapText="1"/>
    </xf>
    <xf numFmtId="0" fontId="2" fillId="2" borderId="3" xfId="623" applyFont="1" applyFill="1" applyBorder="1" applyAlignment="1" applyProtection="1">
      <alignment horizontal="center" wrapText="1"/>
    </xf>
    <xf numFmtId="0" fontId="29" fillId="2" borderId="2" xfId="623" applyFont="1" applyFill="1" applyBorder="1" applyAlignment="1" applyProtection="1">
      <alignment horizontal="center" wrapText="1"/>
    </xf>
    <xf numFmtId="0" fontId="7" fillId="2" borderId="3" xfId="0" applyFont="1" applyFill="1" applyBorder="1" applyAlignment="1"/>
    <xf numFmtId="0" fontId="21" fillId="2" borderId="3" xfId="0" applyFont="1" applyFill="1" applyBorder="1" applyAlignment="1"/>
    <xf numFmtId="0" fontId="2" fillId="2" borderId="3" xfId="623" applyFont="1" applyFill="1" applyBorder="1" applyAlignment="1" applyProtection="1">
      <alignment horizontal="left"/>
    </xf>
    <xf numFmtId="0" fontId="21" fillId="2" borderId="0" xfId="0" applyFont="1" applyFill="1" applyAlignment="1"/>
    <xf numFmtId="0" fontId="2" fillId="2" borderId="0" xfId="623" applyFont="1" applyFill="1" applyAlignment="1" applyProtection="1">
      <alignment horizontal="center" vertical="center" wrapText="1"/>
    </xf>
    <xf numFmtId="0" fontId="7" fillId="2" borderId="0" xfId="0" applyFont="1" applyFill="1" applyAlignment="1"/>
    <xf numFmtId="0" fontId="29" fillId="2" borderId="7" xfId="623" applyFont="1" applyFill="1" applyBorder="1" applyAlignment="1" applyProtection="1">
      <alignment horizontal="center" wrapText="1"/>
    </xf>
    <xf numFmtId="0" fontId="2" fillId="2" borderId="3" xfId="623" applyFont="1" applyFill="1" applyBorder="1" applyAlignment="1" applyProtection="1">
      <alignment wrapText="1"/>
    </xf>
    <xf numFmtId="0" fontId="2" fillId="2" borderId="3" xfId="623" applyFont="1" applyFill="1" applyBorder="1" applyAlignment="1" applyProtection="1">
      <alignment horizontal="left" vertical="center"/>
    </xf>
    <xf numFmtId="0" fontId="2" fillId="2" borderId="3" xfId="623" applyFont="1" applyFill="1" applyBorder="1" applyAlignment="1" applyProtection="1">
      <alignment vertical="center"/>
    </xf>
    <xf numFmtId="0" fontId="2" fillId="2" borderId="3" xfId="630" applyFont="1" applyFill="1" applyBorder="1" applyAlignment="1" applyProtection="1">
      <alignment horizontal="left" vertical="center" wrapText="1"/>
    </xf>
    <xf numFmtId="0" fontId="2" fillId="2" borderId="3" xfId="2" applyFont="1" applyFill="1" applyBorder="1" applyAlignment="1" applyProtection="1">
      <alignment horizontal="center" vertical="center" wrapText="1"/>
    </xf>
    <xf numFmtId="0" fontId="29" fillId="2" borderId="0" xfId="0" applyFont="1" applyFill="1" applyAlignment="1">
      <alignment horizontal="center" vertical="center"/>
    </xf>
    <xf numFmtId="0" fontId="2" fillId="2" borderId="0" xfId="623" applyFont="1" applyFill="1" applyAlignment="1" applyProtection="1">
      <alignment horizontal="left"/>
    </xf>
    <xf numFmtId="0" fontId="2" fillId="2" borderId="2" xfId="623" applyFont="1" applyFill="1" applyBorder="1" applyAlignment="1" applyProtection="1">
      <alignment horizontal="center"/>
    </xf>
    <xf numFmtId="0" fontId="2" fillId="2" borderId="2" xfId="623" applyFont="1" applyFill="1" applyBorder="1" applyAlignment="1" applyProtection="1">
      <alignment horizontal="left"/>
    </xf>
    <xf numFmtId="0" fontId="20" fillId="2" borderId="2" xfId="623" applyFont="1" applyFill="1" applyBorder="1" applyAlignment="1" applyProtection="1">
      <alignment horizontal="center" wrapText="1"/>
    </xf>
    <xf numFmtId="0" fontId="2" fillId="2" borderId="6" xfId="623" applyFont="1" applyFill="1" applyBorder="1" applyAlignment="1" applyProtection="1">
      <alignment wrapText="1"/>
    </xf>
    <xf numFmtId="0" fontId="7" fillId="2" borderId="0" xfId="0" applyFont="1" applyFill="1" applyAlignment="1">
      <alignment horizontal="center"/>
    </xf>
    <xf numFmtId="0" fontId="21" fillId="2" borderId="3" xfId="0" applyFont="1" applyFill="1" applyBorder="1" applyAlignment="1">
      <alignment horizontal="center"/>
    </xf>
    <xf numFmtId="0" fontId="20" fillId="2" borderId="1" xfId="1495" applyFont="1" applyFill="1" applyBorder="1" applyAlignment="1">
      <alignment horizontal="center" vertical="center" wrapText="1"/>
    </xf>
    <xf numFmtId="0" fontId="7" fillId="2" borderId="0" xfId="855" applyFont="1" applyFill="1">
      <alignment vertical="center"/>
    </xf>
    <xf numFmtId="0" fontId="1" fillId="2" borderId="3" xfId="1495" applyFont="1" applyFill="1" applyBorder="1" applyAlignment="1">
      <alignment horizontal="center" vertical="center" wrapText="1"/>
    </xf>
    <xf numFmtId="0" fontId="1" fillId="2" borderId="4" xfId="1495" applyFont="1" applyFill="1" applyBorder="1" applyAlignment="1">
      <alignment horizontal="center" vertical="center" wrapText="1"/>
    </xf>
    <xf numFmtId="0" fontId="26" fillId="2" borderId="3" xfId="855" applyFont="1" applyFill="1" applyBorder="1" applyAlignment="1">
      <alignment horizontal="center" vertical="center"/>
    </xf>
    <xf numFmtId="0" fontId="1" fillId="2" borderId="5" xfId="1495" applyFont="1" applyFill="1" applyBorder="1" applyAlignment="1">
      <alignment horizontal="center" vertical="center" wrapText="1"/>
    </xf>
    <xf numFmtId="0" fontId="2" fillId="2" borderId="3" xfId="855" applyFont="1" applyFill="1" applyBorder="1" applyAlignment="1">
      <alignment horizontal="center" vertical="center"/>
    </xf>
    <xf numFmtId="0" fontId="2" fillId="2" borderId="3" xfId="855" applyFont="1" applyFill="1" applyBorder="1" applyAlignment="1">
      <alignment horizontal="center" vertical="center" wrapText="1"/>
    </xf>
    <xf numFmtId="0" fontId="2" fillId="2" borderId="0" xfId="855" applyFont="1" applyFill="1" applyAlignment="1">
      <alignment horizontal="center" vertical="center"/>
    </xf>
    <xf numFmtId="0" fontId="2" fillId="2" borderId="0" xfId="855" applyFont="1" applyFill="1">
      <alignment vertical="center"/>
    </xf>
    <xf numFmtId="0" fontId="2" fillId="2" borderId="3" xfId="855" applyFont="1" applyFill="1" applyBorder="1" applyAlignment="1">
      <alignment horizontal="center" vertical="center"/>
    </xf>
    <xf numFmtId="0" fontId="2" fillId="2" borderId="3" xfId="855" applyFont="1" applyFill="1" applyBorder="1" applyAlignment="1">
      <alignment horizontal="center" vertical="center" wrapText="1"/>
    </xf>
    <xf numFmtId="0" fontId="2" fillId="2" borderId="6" xfId="855" applyFont="1" applyFill="1" applyBorder="1" applyAlignment="1">
      <alignment horizontal="left" vertical="center" wrapText="1"/>
    </xf>
    <xf numFmtId="0" fontId="2" fillId="2" borderId="7" xfId="855" applyFont="1" applyFill="1" applyBorder="1" applyAlignment="1">
      <alignment horizontal="left" vertical="center" wrapText="1"/>
    </xf>
    <xf numFmtId="0" fontId="2" fillId="2" borderId="8" xfId="855" applyFont="1" applyFill="1" applyBorder="1" applyAlignment="1">
      <alignment horizontal="left" vertical="center" wrapText="1"/>
    </xf>
    <xf numFmtId="0" fontId="2" fillId="2" borderId="0" xfId="855" applyFont="1" applyFill="1" applyAlignment="1">
      <alignment vertical="center" wrapText="1"/>
    </xf>
    <xf numFmtId="0" fontId="7" fillId="2" borderId="2" xfId="855" applyFont="1" applyFill="1" applyBorder="1" applyAlignment="1">
      <alignment horizontal="center" vertical="center"/>
    </xf>
    <xf numFmtId="0" fontId="2" fillId="2" borderId="3" xfId="855" applyFont="1" applyFill="1" applyBorder="1" applyAlignment="1">
      <alignment horizontal="center"/>
    </xf>
    <xf numFmtId="0" fontId="2" fillId="2" borderId="3" xfId="855" applyFont="1" applyFill="1" applyBorder="1" applyAlignment="1">
      <alignment horizontal="left" vertical="center" wrapText="1"/>
    </xf>
    <xf numFmtId="0" fontId="7" fillId="2" borderId="7" xfId="855" applyFont="1" applyFill="1" applyBorder="1" applyAlignment="1">
      <alignment horizontal="center" vertical="center"/>
    </xf>
    <xf numFmtId="0" fontId="26" fillId="2" borderId="0" xfId="855" applyFont="1" applyFill="1">
      <alignment vertical="center"/>
    </xf>
    <xf numFmtId="0" fontId="2" fillId="2" borderId="6" xfId="855" applyFont="1" applyFill="1" applyBorder="1" applyAlignment="1">
      <alignment horizontal="center" vertical="center" wrapText="1"/>
    </xf>
    <xf numFmtId="0" fontId="2" fillId="2" borderId="7" xfId="855" applyFont="1" applyFill="1" applyBorder="1" applyAlignment="1">
      <alignment horizontal="center" vertical="center" wrapText="1"/>
    </xf>
    <xf numFmtId="0" fontId="2" fillId="2" borderId="8" xfId="855" applyFont="1" applyFill="1" applyBorder="1" applyAlignment="1">
      <alignment horizontal="center" vertical="center" wrapText="1"/>
    </xf>
    <xf numFmtId="0" fontId="26" fillId="2" borderId="0" xfId="855" applyFont="1" applyFill="1" applyAlignment="1">
      <alignment horizontal="center" vertical="center"/>
    </xf>
    <xf numFmtId="0" fontId="2" fillId="2" borderId="9" xfId="855" applyFont="1" applyFill="1" applyBorder="1" applyAlignment="1">
      <alignment horizontal="center" vertical="center"/>
    </xf>
    <xf numFmtId="0" fontId="2" fillId="2" borderId="10" xfId="855" applyFont="1" applyFill="1" applyBorder="1" applyAlignment="1">
      <alignment horizontal="center" vertical="center"/>
    </xf>
    <xf numFmtId="0" fontId="7" fillId="2" borderId="11" xfId="855" applyFont="1" applyFill="1" applyBorder="1" applyAlignment="1">
      <alignment horizontal="center" vertical="center"/>
    </xf>
    <xf numFmtId="0" fontId="20" fillId="2" borderId="0" xfId="1495" applyFont="1" applyFill="1" applyAlignment="1">
      <alignment vertical="center" wrapText="1"/>
    </xf>
    <xf numFmtId="0" fontId="20" fillId="2" borderId="0" xfId="1495" applyFont="1" applyFill="1" applyBorder="1" applyAlignment="1">
      <alignment horizontal="center" vertical="center" wrapText="1"/>
    </xf>
    <xf numFmtId="0" fontId="1" fillId="2" borderId="6" xfId="1495" applyFont="1" applyFill="1" applyBorder="1" applyAlignment="1">
      <alignment horizontal="center" vertical="center" wrapText="1"/>
    </xf>
    <xf numFmtId="0" fontId="1" fillId="2" borderId="8" xfId="1495" applyFont="1" applyFill="1" applyBorder="1" applyAlignment="1">
      <alignment horizontal="center" vertical="center" wrapText="1"/>
    </xf>
    <xf numFmtId="0" fontId="1" fillId="2" borderId="0" xfId="1495" applyFont="1" applyFill="1" applyAlignment="1">
      <alignment horizontal="center" vertical="center" wrapText="1"/>
    </xf>
    <xf numFmtId="0" fontId="1" fillId="2" borderId="0" xfId="1495" applyFont="1" applyFill="1" applyBorder="1" applyAlignment="1">
      <alignment horizontal="center" vertical="center" wrapText="1"/>
    </xf>
    <xf numFmtId="0" fontId="26" fillId="2" borderId="0" xfId="855" applyFont="1" applyFill="1" applyBorder="1" applyAlignment="1">
      <alignment horizontal="center" vertical="center"/>
    </xf>
    <xf numFmtId="0" fontId="2" fillId="2" borderId="0" xfId="855" applyFont="1" applyFill="1" applyBorder="1" applyAlignment="1">
      <alignment horizontal="center" vertical="center"/>
    </xf>
    <xf numFmtId="0" fontId="2" fillId="2" borderId="0" xfId="855" applyFont="1" applyFill="1" applyBorder="1" applyAlignment="1">
      <alignment horizontal="center" vertical="center" wrapText="1"/>
    </xf>
    <xf numFmtId="0" fontId="2" fillId="2" borderId="0" xfId="855" applyFont="1" applyFill="1" applyBorder="1" applyAlignment="1">
      <alignment horizontal="center" vertical="center"/>
    </xf>
    <xf numFmtId="0" fontId="2" fillId="2" borderId="0" xfId="855" applyFont="1" applyFill="1" applyBorder="1" applyAlignment="1">
      <alignment horizontal="center" vertical="center" wrapText="1"/>
    </xf>
    <xf numFmtId="0" fontId="7" fillId="2" borderId="0" xfId="855" applyFont="1" applyFill="1" applyAlignment="1">
      <alignment horizontal="center" vertical="center"/>
    </xf>
    <xf numFmtId="0" fontId="7" fillId="2" borderId="2" xfId="855" applyFont="1" applyFill="1" applyBorder="1" applyAlignment="1">
      <alignment horizontal="center" vertical="center" wrapText="1"/>
    </xf>
    <xf numFmtId="0" fontId="26" fillId="2" borderId="3" xfId="855" applyFont="1" applyFill="1" applyBorder="1" applyAlignment="1">
      <alignment horizontal="center" vertical="center" wrapText="1"/>
    </xf>
    <xf numFmtId="0" fontId="2" fillId="2" borderId="4" xfId="855" applyFont="1" applyFill="1" applyBorder="1" applyAlignment="1">
      <alignment horizontal="center" vertical="center"/>
    </xf>
    <xf numFmtId="0" fontId="2" fillId="2" borderId="5" xfId="855" applyFont="1" applyFill="1" applyBorder="1" applyAlignment="1">
      <alignment horizontal="center" vertical="center"/>
    </xf>
    <xf numFmtId="0" fontId="2" fillId="2" borderId="11" xfId="855" applyFont="1" applyFill="1" applyBorder="1" applyAlignment="1">
      <alignment horizontal="left" vertical="center"/>
    </xf>
    <xf numFmtId="0" fontId="20" fillId="2" borderId="6" xfId="1495" applyFont="1" applyFill="1" applyBorder="1" applyAlignment="1">
      <alignment horizontal="center" vertical="center" wrapText="1"/>
    </xf>
    <xf numFmtId="0" fontId="20" fillId="2" borderId="12" xfId="1495" applyFont="1" applyFill="1" applyBorder="1" applyAlignment="1">
      <alignment vertical="center" wrapText="1"/>
    </xf>
    <xf numFmtId="0" fontId="26" fillId="2" borderId="12" xfId="855" applyFont="1" applyFill="1" applyBorder="1">
      <alignment vertical="center"/>
    </xf>
    <xf numFmtId="0" fontId="26" fillId="2" borderId="4" xfId="855" applyFont="1" applyFill="1" applyBorder="1" applyAlignment="1">
      <alignment horizontal="center" vertical="center" wrapText="1"/>
    </xf>
    <xf numFmtId="0" fontId="1" fillId="2" borderId="13" xfId="1495" applyFont="1" applyFill="1" applyBorder="1" applyAlignment="1">
      <alignment horizontal="center" vertical="center" wrapText="1"/>
    </xf>
    <xf numFmtId="0" fontId="2" fillId="2" borderId="6" xfId="855" applyFont="1" applyFill="1" applyBorder="1" applyAlignment="1">
      <alignment horizontal="center" vertical="center"/>
    </xf>
    <xf numFmtId="0" fontId="2" fillId="2" borderId="12" xfId="855" applyFont="1" applyFill="1" applyBorder="1">
      <alignment vertical="center"/>
    </xf>
    <xf numFmtId="0" fontId="2" fillId="2" borderId="6" xfId="855" applyFont="1" applyFill="1" applyBorder="1" applyAlignment="1">
      <alignment horizontal="center" vertical="center"/>
    </xf>
    <xf numFmtId="0" fontId="2" fillId="2" borderId="8" xfId="855" applyFont="1" applyFill="1" applyBorder="1" applyAlignment="1">
      <alignment horizontal="center" vertical="center"/>
    </xf>
    <xf numFmtId="0" fontId="2" fillId="2" borderId="6" xfId="855" applyFont="1" applyFill="1" applyBorder="1" applyAlignment="1">
      <alignment horizontal="left" vertical="center"/>
    </xf>
    <xf numFmtId="0" fontId="2" fillId="2" borderId="7" xfId="855" applyFont="1" applyFill="1" applyBorder="1" applyAlignment="1">
      <alignment horizontal="left" vertical="center"/>
    </xf>
    <xf numFmtId="0" fontId="20" fillId="2" borderId="8" xfId="1495" applyFont="1" applyFill="1" applyBorder="1" applyAlignment="1">
      <alignment horizontal="center" vertical="center" wrapText="1"/>
    </xf>
    <xf numFmtId="0" fontId="1" fillId="2" borderId="12" xfId="1495" applyFont="1" applyFill="1" applyBorder="1" applyAlignment="1">
      <alignment horizontal="center" vertical="center" wrapText="1"/>
    </xf>
    <xf numFmtId="0" fontId="2" fillId="2" borderId="8" xfId="855" applyFont="1" applyFill="1" applyBorder="1" applyAlignment="1">
      <alignment horizontal="left" vertical="center"/>
    </xf>
    <xf numFmtId="0" fontId="2" fillId="2" borderId="14" xfId="855" applyFont="1" applyFill="1" applyBorder="1" applyAlignment="1">
      <alignment horizontal="center" vertical="center"/>
    </xf>
    <xf numFmtId="0" fontId="26" fillId="2" borderId="0" xfId="855" applyFont="1" applyFill="1" applyBorder="1">
      <alignment vertical="center"/>
    </xf>
    <xf numFmtId="0" fontId="2" fillId="2" borderId="0" xfId="855" applyFont="1" applyFill="1" applyBorder="1">
      <alignment vertical="center"/>
    </xf>
    <xf numFmtId="0" fontId="2" fillId="2" borderId="15" xfId="855" applyFont="1" applyFill="1" applyBorder="1" applyAlignment="1">
      <alignment horizontal="left" vertical="center"/>
    </xf>
    <xf numFmtId="0" fontId="1" fillId="2" borderId="4" xfId="1495" applyFont="1" applyFill="1" applyBorder="1" applyAlignment="1">
      <alignment horizontal="center" vertical="center"/>
    </xf>
    <xf numFmtId="0" fontId="1" fillId="2" borderId="5" xfId="1495" applyFont="1" applyFill="1" applyBorder="1" applyAlignment="1">
      <alignment horizontal="center" vertical="center"/>
    </xf>
    <xf numFmtId="0" fontId="2" fillId="2" borderId="3" xfId="855" applyFont="1" applyFill="1" applyBorder="1">
      <alignment vertical="center"/>
    </xf>
    <xf numFmtId="0" fontId="2" fillId="2" borderId="3" xfId="855" applyFont="1" applyFill="1" applyBorder="1" applyAlignment="1">
      <alignment horizontal="center"/>
    </xf>
    <xf numFmtId="0" fontId="2" fillId="2" borderId="7" xfId="855" applyFont="1" applyFill="1" applyBorder="1" applyAlignment="1">
      <alignment horizontal="center" vertical="center"/>
    </xf>
    <xf numFmtId="0" fontId="2" fillId="2" borderId="3" xfId="1495" applyFont="1" applyFill="1" applyBorder="1" applyAlignment="1">
      <alignment horizontal="center" vertical="center" wrapText="1"/>
    </xf>
    <xf numFmtId="0" fontId="2" fillId="2" borderId="4" xfId="855" applyFont="1" applyFill="1" applyBorder="1" applyAlignment="1">
      <alignment horizontal="center" vertical="center"/>
    </xf>
    <xf numFmtId="0" fontId="2" fillId="2" borderId="8" xfId="855" applyFont="1" applyFill="1" applyBorder="1" applyAlignment="1">
      <alignment horizontal="center" vertical="center"/>
    </xf>
    <xf numFmtId="0" fontId="2" fillId="2" borderId="3" xfId="855" applyFont="1" applyFill="1" applyBorder="1" applyAlignment="1">
      <alignment horizontal="left" vertical="center"/>
    </xf>
    <xf numFmtId="0" fontId="2" fillId="2" borderId="5" xfId="855" applyFont="1" applyFill="1" applyBorder="1" applyAlignment="1">
      <alignment horizontal="left" vertical="center"/>
    </xf>
    <xf numFmtId="0" fontId="2" fillId="2" borderId="7" xfId="855" applyFont="1" applyFill="1" applyBorder="1" applyAlignment="1">
      <alignment horizontal="left" vertical="center"/>
    </xf>
    <xf numFmtId="0" fontId="2" fillId="2" borderId="2" xfId="855" applyFont="1" applyFill="1" applyBorder="1" applyAlignment="1">
      <alignment horizontal="left" vertical="center"/>
    </xf>
    <xf numFmtId="0" fontId="2" fillId="2" borderId="0" xfId="855" applyFont="1" applyFill="1" applyAlignment="1">
      <alignment horizontal="left" vertical="center"/>
    </xf>
    <xf numFmtId="0" fontId="1" fillId="2" borderId="6" xfId="1495" applyFont="1" applyFill="1" applyBorder="1" applyAlignment="1">
      <alignment horizontal="center" vertical="center" wrapText="1"/>
    </xf>
    <xf numFmtId="0" fontId="2" fillId="2" borderId="7" xfId="855" applyFont="1" applyFill="1" applyBorder="1" applyAlignment="1">
      <alignment horizontal="center" vertical="center" wrapText="1"/>
    </xf>
    <xf numFmtId="0" fontId="2" fillId="2" borderId="8" xfId="855" applyFont="1" applyFill="1" applyBorder="1" applyAlignment="1">
      <alignment horizontal="center" vertical="center" wrapText="1"/>
    </xf>
    <xf numFmtId="0" fontId="2" fillId="2" borderId="0" xfId="855" applyFont="1" applyFill="1" applyBorder="1" applyAlignment="1">
      <alignment horizontal="left" vertical="center"/>
    </xf>
    <xf numFmtId="0" fontId="20" fillId="2" borderId="0" xfId="1495" applyFont="1" applyFill="1" applyBorder="1" applyAlignment="1">
      <alignment vertical="center" wrapText="1"/>
    </xf>
    <xf numFmtId="0" fontId="1" fillId="2" borderId="7" xfId="1495" applyFont="1" applyFill="1" applyBorder="1" applyAlignment="1">
      <alignment horizontal="center" vertical="center" wrapText="1"/>
    </xf>
    <xf numFmtId="0" fontId="26" fillId="2" borderId="0" xfId="855" applyFont="1" applyFill="1" applyBorder="1" applyAlignment="1">
      <alignment horizontal="center" vertical="center" wrapText="1"/>
    </xf>
    <xf numFmtId="0" fontId="2" fillId="2" borderId="12" xfId="855" applyFont="1" applyFill="1" applyBorder="1" applyAlignment="1">
      <alignment horizontal="center" vertical="center"/>
    </xf>
    <xf numFmtId="0" fontId="1" fillId="2" borderId="6" xfId="1495" applyFont="1" applyFill="1" applyBorder="1" applyAlignment="1">
      <alignment vertical="center" wrapText="1"/>
    </xf>
    <xf numFmtId="0" fontId="2" fillId="2" borderId="4" xfId="855" applyFont="1" applyFill="1" applyBorder="1" applyAlignment="1">
      <alignment horizontal="center" vertical="center" wrapText="1"/>
    </xf>
    <xf numFmtId="0" fontId="2" fillId="2" borderId="12" xfId="855" applyFont="1" applyFill="1" applyBorder="1" applyAlignment="1">
      <alignment vertical="center" wrapText="1"/>
    </xf>
    <xf numFmtId="0" fontId="26" fillId="2" borderId="3" xfId="855" applyFont="1" applyFill="1" applyBorder="1" applyAlignment="1">
      <alignment horizontal="center" vertical="center" wrapText="1"/>
    </xf>
    <xf numFmtId="0" fontId="30" fillId="2" borderId="3" xfId="855" applyFont="1" applyFill="1" applyBorder="1" applyAlignment="1">
      <alignment horizontal="center" vertical="center" wrapText="1"/>
    </xf>
    <xf numFmtId="0" fontId="2" fillId="2" borderId="16" xfId="855" applyFont="1" applyFill="1" applyBorder="1" applyAlignment="1">
      <alignment horizontal="center" vertical="center" wrapText="1"/>
    </xf>
    <xf numFmtId="0" fontId="7" fillId="2" borderId="6" xfId="855" applyFont="1" applyFill="1" applyBorder="1" applyAlignment="1">
      <alignment horizontal="center" vertical="center"/>
    </xf>
    <xf numFmtId="0" fontId="7" fillId="2" borderId="8" xfId="855" applyFont="1" applyFill="1" applyBorder="1" applyAlignment="1">
      <alignment horizontal="center" vertical="center"/>
    </xf>
    <xf numFmtId="0" fontId="1" fillId="2" borderId="13" xfId="1495" applyFont="1" applyFill="1" applyBorder="1" applyAlignment="1">
      <alignment horizontal="center" vertical="center" wrapText="1"/>
    </xf>
    <xf numFmtId="0" fontId="1" fillId="2" borderId="12" xfId="1495" applyFont="1" applyFill="1" applyBorder="1" applyAlignment="1">
      <alignment vertical="center" wrapText="1"/>
    </xf>
    <xf numFmtId="0" fontId="7" fillId="2" borderId="0" xfId="855" applyFont="1" applyFill="1" applyAlignment="1"/>
    <xf numFmtId="0" fontId="26" fillId="2" borderId="0" xfId="855" applyFont="1" applyFill="1" applyAlignment="1"/>
    <xf numFmtId="0" fontId="30" fillId="2" borderId="4" xfId="855" applyFont="1" applyFill="1" applyBorder="1" applyAlignment="1">
      <alignment horizontal="center" vertical="center" wrapText="1"/>
    </xf>
    <xf numFmtId="0" fontId="2" fillId="2" borderId="0" xfId="855" applyFont="1" applyFill="1" applyAlignment="1"/>
    <xf numFmtId="0" fontId="2" fillId="2" borderId="4" xfId="855" applyFont="1" applyFill="1" applyBorder="1" applyAlignment="1">
      <alignment horizontal="center" vertical="center" wrapText="1"/>
    </xf>
    <xf numFmtId="0" fontId="2" fillId="2" borderId="14" xfId="855" applyFont="1" applyFill="1" applyBorder="1" applyAlignment="1">
      <alignment horizontal="center" vertical="center" wrapText="1"/>
    </xf>
    <xf numFmtId="0" fontId="2" fillId="2" borderId="0" xfId="1495" applyFont="1" applyFill="1" applyAlignment="1">
      <alignment wrapText="1"/>
    </xf>
    <xf numFmtId="0" fontId="7" fillId="2" borderId="6" xfId="1495" applyFont="1" applyFill="1" applyBorder="1" applyAlignment="1">
      <alignment horizontal="center" vertical="center" wrapText="1"/>
    </xf>
    <xf numFmtId="0" fontId="7" fillId="2" borderId="7" xfId="1495" applyFont="1" applyFill="1" applyBorder="1" applyAlignment="1">
      <alignment horizontal="center" vertical="center" wrapText="1"/>
    </xf>
    <xf numFmtId="0" fontId="7" fillId="2" borderId="8" xfId="1495" applyFont="1" applyFill="1" applyBorder="1" applyAlignment="1">
      <alignment horizontal="center" vertical="center" wrapText="1"/>
    </xf>
    <xf numFmtId="0" fontId="7" fillId="2" borderId="4" xfId="1495" applyFont="1" applyFill="1" applyBorder="1" applyAlignment="1">
      <alignment horizontal="center" vertical="center" wrapText="1"/>
    </xf>
    <xf numFmtId="0" fontId="7" fillId="2" borderId="14" xfId="1495" applyFont="1" applyFill="1" applyBorder="1" applyAlignment="1">
      <alignment horizontal="center" vertical="center" wrapText="1"/>
    </xf>
    <xf numFmtId="0" fontId="7" fillId="2" borderId="5" xfId="1495" applyFont="1" applyFill="1" applyBorder="1" applyAlignment="1">
      <alignment horizontal="center" vertical="center" wrapText="1"/>
    </xf>
    <xf numFmtId="0" fontId="7" fillId="2" borderId="3" xfId="855" applyFont="1" applyFill="1" applyBorder="1" applyAlignment="1">
      <alignment horizontal="center" vertical="center"/>
    </xf>
    <xf numFmtId="0" fontId="7" fillId="2" borderId="3" xfId="855" applyFont="1" applyFill="1" applyBorder="1">
      <alignment vertical="center"/>
    </xf>
    <xf numFmtId="0" fontId="7" fillId="2" borderId="4" xfId="855" applyFont="1" applyFill="1" applyBorder="1" applyAlignment="1">
      <alignment horizontal="center" vertical="center"/>
    </xf>
    <xf numFmtId="0" fontId="7" fillId="2" borderId="3" xfId="1495" applyFont="1" applyFill="1" applyBorder="1" applyAlignment="1">
      <alignment horizontal="center" vertical="center" wrapText="1"/>
    </xf>
    <xf numFmtId="0" fontId="7" fillId="2" borderId="0" xfId="1495" applyFont="1" applyFill="1" applyAlignment="1">
      <alignment horizontal="center" vertical="center" wrapText="1"/>
    </xf>
    <xf numFmtId="0" fontId="2" fillId="2" borderId="0" xfId="1495" applyFont="1" applyFill="1" applyAlignment="1">
      <alignment horizontal="center" vertical="center" wrapText="1"/>
    </xf>
    <xf numFmtId="0" fontId="7" fillId="2" borderId="3" xfId="855" applyFont="1" applyFill="1" applyBorder="1" applyAlignment="1">
      <alignment horizontal="center" vertical="center"/>
    </xf>
    <xf numFmtId="0" fontId="7" fillId="2" borderId="4" xfId="855" applyFont="1" applyFill="1" applyBorder="1" applyAlignment="1">
      <alignment horizontal="center" vertical="center"/>
    </xf>
    <xf numFmtId="0" fontId="7" fillId="2" borderId="4" xfId="855" applyFont="1" applyFill="1" applyBorder="1">
      <alignment vertical="center"/>
    </xf>
    <xf numFmtId="0" fontId="7" fillId="2" borderId="3" xfId="855" applyFont="1" applyFill="1" applyBorder="1" applyAlignment="1">
      <alignment horizontal="center" vertical="center" wrapText="1"/>
    </xf>
    <xf numFmtId="0" fontId="7" fillId="2" borderId="6" xfId="855" applyFont="1" applyFill="1" applyBorder="1" applyAlignment="1">
      <alignment horizontal="center" vertical="center"/>
    </xf>
    <xf numFmtId="0" fontId="7" fillId="2" borderId="3" xfId="850" applyFont="1" applyFill="1" applyBorder="1" applyAlignment="1">
      <alignment horizontal="center" vertical="center" wrapText="1"/>
    </xf>
    <xf numFmtId="0" fontId="7" fillId="2" borderId="3" xfId="855" applyFont="1" applyFill="1" applyBorder="1" applyAlignment="1">
      <alignment horizontal="center" vertical="center" wrapText="1"/>
    </xf>
    <xf numFmtId="0" fontId="7" fillId="2" borderId="14" xfId="855" applyFont="1" applyFill="1" applyBorder="1" applyAlignment="1">
      <alignment horizontal="center" vertical="center"/>
    </xf>
    <xf numFmtId="0" fontId="7" fillId="2" borderId="5" xfId="855" applyFont="1" applyFill="1" applyBorder="1" applyAlignment="1">
      <alignment horizontal="center" vertical="center"/>
    </xf>
    <xf numFmtId="0" fontId="26" fillId="2" borderId="0" xfId="855" applyFont="1" applyFill="1" applyAlignment="1">
      <alignment vertical="center" wrapText="1"/>
    </xf>
    <xf numFmtId="0" fontId="26" fillId="2" borderId="6" xfId="855" applyFont="1" applyFill="1" applyBorder="1" applyAlignment="1">
      <alignment horizontal="center" vertical="center" wrapText="1"/>
    </xf>
    <xf numFmtId="0" fontId="26" fillId="2" borderId="7" xfId="855" applyFont="1" applyFill="1" applyBorder="1" applyAlignment="1">
      <alignment horizontal="center" vertical="center" wrapText="1"/>
    </xf>
    <xf numFmtId="0" fontId="26" fillId="2" borderId="8" xfId="855" applyFont="1" applyFill="1" applyBorder="1" applyAlignment="1">
      <alignment horizontal="center" vertical="center" wrapText="1"/>
    </xf>
    <xf numFmtId="0" fontId="7" fillId="2" borderId="3" xfId="850" applyFont="1" applyFill="1" applyBorder="1" applyAlignment="1">
      <alignment horizontal="center" vertical="center"/>
    </xf>
    <xf numFmtId="0" fontId="2" fillId="2" borderId="13" xfId="855" applyFont="1" applyFill="1" applyBorder="1" applyAlignment="1">
      <alignment horizontal="left" vertical="center"/>
    </xf>
    <xf numFmtId="0" fontId="2" fillId="2" borderId="9" xfId="855" applyFont="1" applyFill="1" applyBorder="1" applyAlignment="1">
      <alignment horizontal="left" vertical="center"/>
    </xf>
    <xf numFmtId="0" fontId="1" fillId="2" borderId="9" xfId="1495" applyFont="1" applyFill="1" applyBorder="1" applyAlignment="1">
      <alignment horizontal="center" vertical="center" wrapText="1"/>
    </xf>
    <xf numFmtId="0" fontId="1" fillId="2" borderId="10" xfId="1495" applyFont="1" applyFill="1" applyBorder="1" applyAlignment="1">
      <alignment horizontal="center" vertical="center" wrapText="1"/>
    </xf>
    <xf numFmtId="0" fontId="2" fillId="2" borderId="5" xfId="855" applyFont="1" applyFill="1" applyBorder="1" applyAlignment="1">
      <alignment horizontal="center" vertical="center" wrapText="1"/>
    </xf>
    <xf numFmtId="0" fontId="7" fillId="2" borderId="0" xfId="855" applyFont="1" applyFill="1" applyBorder="1">
      <alignment vertical="center"/>
    </xf>
    <xf numFmtId="0" fontId="2" fillId="2" borderId="15" xfId="855" applyFont="1" applyFill="1" applyBorder="1" applyAlignment="1">
      <alignment horizontal="center" vertical="center"/>
    </xf>
    <xf numFmtId="0" fontId="1" fillId="2" borderId="14" xfId="1495" applyFont="1" applyFill="1" applyBorder="1" applyAlignment="1">
      <alignment horizontal="center" vertical="center" wrapText="1"/>
    </xf>
    <xf numFmtId="0" fontId="7" fillId="2" borderId="0" xfId="855" applyFont="1" applyFill="1" applyBorder="1" applyAlignment="1">
      <alignment horizontal="center" vertical="center"/>
    </xf>
    <xf numFmtId="0" fontId="1" fillId="2" borderId="0" xfId="1495" applyFont="1" applyFill="1" applyBorder="1" applyAlignment="1">
      <alignment horizontal="center" vertical="center" wrapText="1"/>
    </xf>
    <xf numFmtId="0" fontId="1" fillId="2" borderId="0" xfId="855" applyFont="1" applyFill="1" applyBorder="1" applyAlignment="1">
      <alignment horizontal="center" vertical="center" wrapText="1"/>
    </xf>
    <xf numFmtId="0" fontId="2" fillId="2" borderId="6" xfId="855" applyFont="1" applyFill="1" applyBorder="1" applyAlignment="1">
      <alignment horizontal="center" vertical="center" wrapText="1"/>
    </xf>
    <xf numFmtId="0" fontId="2" fillId="2" borderId="4" xfId="855" applyNumberFormat="1" applyFont="1" applyFill="1" applyBorder="1" applyAlignment="1">
      <alignment horizontal="center" vertical="center" wrapText="1"/>
    </xf>
    <xf numFmtId="0" fontId="2" fillId="2" borderId="5" xfId="855" applyNumberFormat="1" applyFont="1" applyFill="1" applyBorder="1" applyAlignment="1">
      <alignment horizontal="center" vertical="center" wrapText="1"/>
    </xf>
    <xf numFmtId="0" fontId="2" fillId="2" borderId="5" xfId="855" applyFont="1" applyFill="1" applyBorder="1" applyAlignment="1">
      <alignment horizontal="center" vertical="center"/>
    </xf>
    <xf numFmtId="0" fontId="2" fillId="2" borderId="5" xfId="855" applyFont="1" applyFill="1" applyBorder="1" applyAlignment="1">
      <alignment horizontal="center" vertical="center" wrapText="1"/>
    </xf>
    <xf numFmtId="0" fontId="1" fillId="2" borderId="1" xfId="1495" applyFont="1" applyFill="1" applyBorder="1" applyAlignment="1">
      <alignment horizontal="center" vertical="center" wrapText="1"/>
    </xf>
    <xf numFmtId="0" fontId="1" fillId="2" borderId="3" xfId="855" applyFont="1" applyFill="1" applyBorder="1" applyAlignment="1">
      <alignment horizontal="center" vertical="center" wrapText="1"/>
    </xf>
    <xf numFmtId="0" fontId="2" fillId="2" borderId="14" xfId="855" applyNumberFormat="1" applyFont="1" applyFill="1" applyBorder="1" applyAlignment="1">
      <alignment horizontal="center" vertical="center" wrapText="1"/>
    </xf>
    <xf numFmtId="0" fontId="2" fillId="2" borderId="5" xfId="855" applyNumberFormat="1" applyFont="1" applyFill="1" applyBorder="1" applyAlignment="1">
      <alignment horizontal="center" vertical="center" wrapText="1"/>
    </xf>
    <xf numFmtId="0" fontId="2" fillId="2" borderId="6" xfId="855" applyFont="1" applyFill="1" applyBorder="1" applyAlignment="1">
      <alignment vertical="center"/>
    </xf>
    <xf numFmtId="0" fontId="2" fillId="2" borderId="7" xfId="855" applyFont="1" applyFill="1" applyBorder="1" applyAlignment="1">
      <alignment vertical="center"/>
    </xf>
    <xf numFmtId="0" fontId="2" fillId="2" borderId="8" xfId="855" applyFont="1" applyFill="1" applyBorder="1" applyAlignment="1">
      <alignment vertical="center"/>
    </xf>
    <xf numFmtId="0" fontId="1" fillId="2" borderId="15" xfId="1495" applyFont="1" applyFill="1" applyBorder="1" applyAlignment="1">
      <alignment horizontal="center" vertical="center" wrapText="1"/>
    </xf>
    <xf numFmtId="0" fontId="1" fillId="2" borderId="4" xfId="855" applyFont="1" applyFill="1" applyBorder="1" applyAlignment="1">
      <alignment horizontal="center" vertical="center"/>
    </xf>
    <xf numFmtId="0" fontId="1" fillId="2" borderId="3" xfId="855"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lignment vertical="center"/>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lignment vertical="center"/>
    </xf>
    <xf numFmtId="0" fontId="7" fillId="2" borderId="3" xfId="850" applyFont="1" applyFill="1" applyBorder="1" applyAlignment="1">
      <alignment horizontal="center" vertical="center" wrapText="1"/>
    </xf>
    <xf numFmtId="0" fontId="7" fillId="2" borderId="6" xfId="850" applyFont="1" applyFill="1" applyBorder="1" applyAlignment="1">
      <alignment horizontal="center" vertical="center" wrapText="1"/>
    </xf>
    <xf numFmtId="0" fontId="7" fillId="2" borderId="7" xfId="850" applyFont="1" applyFill="1" applyBorder="1" applyAlignment="1">
      <alignment horizontal="center" vertical="center" wrapText="1"/>
    </xf>
    <xf numFmtId="0" fontId="7" fillId="2" borderId="8" xfId="850" applyFont="1" applyFill="1" applyBorder="1" applyAlignment="1">
      <alignment horizontal="center" vertical="center" wrapText="1"/>
    </xf>
    <xf numFmtId="0" fontId="20" fillId="2" borderId="1" xfId="850" applyFont="1" applyFill="1" applyBorder="1" applyAlignment="1">
      <alignment horizontal="center" vertical="center" wrapText="1"/>
    </xf>
    <xf numFmtId="0" fontId="20" fillId="2" borderId="2" xfId="850" applyFont="1" applyFill="1" applyBorder="1" applyAlignment="1">
      <alignment horizontal="center" vertical="center" wrapText="1"/>
    </xf>
    <xf numFmtId="0" fontId="21" fillId="2" borderId="3" xfId="850" applyFont="1" applyFill="1" applyBorder="1" applyAlignment="1">
      <alignment horizontal="center"/>
    </xf>
    <xf numFmtId="0" fontId="7" fillId="2" borderId="2" xfId="850" applyFont="1" applyFill="1" applyBorder="1" applyAlignment="1">
      <alignment horizontal="center" vertical="center" wrapText="1"/>
    </xf>
    <xf numFmtId="0" fontId="21" fillId="2" borderId="6" xfId="850" applyFont="1" applyFill="1" applyBorder="1" applyAlignment="1">
      <alignment horizontal="center" vertical="center"/>
    </xf>
    <xf numFmtId="0" fontId="7" fillId="2" borderId="8" xfId="850" applyFont="1" applyFill="1" applyBorder="1" applyAlignment="1">
      <alignment horizontal="center" vertical="center" wrapText="1"/>
    </xf>
    <xf numFmtId="0" fontId="7" fillId="2" borderId="6" xfId="850" applyFont="1" applyFill="1" applyBorder="1" applyAlignment="1">
      <alignment horizontal="center" vertical="center" wrapText="1"/>
    </xf>
    <xf numFmtId="0" fontId="7" fillId="2" borderId="3" xfId="850" applyFont="1" applyFill="1" applyBorder="1" applyAlignment="1">
      <alignment vertical="center" wrapText="1"/>
    </xf>
    <xf numFmtId="0" fontId="7" fillId="2" borderId="17" xfId="850" applyFont="1" applyFill="1" applyBorder="1" applyAlignment="1">
      <alignment horizontal="center" vertical="center" wrapText="1"/>
    </xf>
    <xf numFmtId="0" fontId="7" fillId="2" borderId="18" xfId="850" applyFont="1" applyFill="1" applyBorder="1" applyAlignment="1">
      <alignment horizontal="center" vertical="center" wrapText="1"/>
    </xf>
    <xf numFmtId="0" fontId="7" fillId="2" borderId="4" xfId="850" applyFont="1" applyFill="1" applyBorder="1" applyAlignment="1">
      <alignment horizontal="center" vertical="center" wrapText="1"/>
    </xf>
    <xf numFmtId="0" fontId="7" fillId="2" borderId="9" xfId="850" applyFont="1" applyFill="1" applyBorder="1" applyAlignment="1">
      <alignment horizontal="center" vertical="center" wrapText="1"/>
    </xf>
    <xf numFmtId="0" fontId="7" fillId="2" borderId="4" xfId="850" applyFont="1" applyFill="1" applyBorder="1" applyAlignment="1">
      <alignment horizontal="center" vertical="center" wrapText="1"/>
    </xf>
    <xf numFmtId="0" fontId="7" fillId="2" borderId="13" xfId="850" applyFont="1" applyFill="1" applyBorder="1" applyAlignment="1">
      <alignment horizontal="center" vertical="center" wrapText="1"/>
    </xf>
    <xf numFmtId="0" fontId="20" fillId="2" borderId="3" xfId="850" applyFont="1" applyFill="1" applyBorder="1" applyAlignment="1">
      <alignment horizontal="center" vertical="center" wrapText="1"/>
    </xf>
    <xf numFmtId="0" fontId="20" fillId="2" borderId="0" xfId="850" applyFont="1" applyFill="1" applyAlignment="1">
      <alignment vertical="center" wrapText="1"/>
    </xf>
    <xf numFmtId="0" fontId="23" fillId="2" borderId="3" xfId="850" applyFont="1" applyFill="1" applyBorder="1" applyAlignment="1">
      <alignment horizontal="center" vertical="center" wrapText="1"/>
    </xf>
    <xf numFmtId="0" fontId="23" fillId="2" borderId="3" xfId="850" applyFont="1" applyFill="1" applyBorder="1" applyAlignment="1">
      <alignment horizontal="center" vertical="center" wrapText="1"/>
    </xf>
    <xf numFmtId="0" fontId="21" fillId="2" borderId="3" xfId="850" applyFont="1" applyFill="1" applyBorder="1" applyAlignment="1">
      <alignment horizontal="center" vertical="center"/>
    </xf>
    <xf numFmtId="0" fontId="2" fillId="2" borderId="3" xfId="850" applyFont="1" applyFill="1" applyBorder="1" applyAlignment="1">
      <alignment horizontal="center" vertical="center"/>
    </xf>
    <xf numFmtId="0" fontId="2" fillId="2" borderId="3" xfId="850" applyFont="1" applyFill="1" applyBorder="1" applyAlignment="1">
      <alignment horizontal="center" vertical="center" wrapText="1"/>
    </xf>
    <xf numFmtId="0" fontId="2" fillId="2" borderId="3" xfId="850" applyFont="1" applyFill="1" applyBorder="1" applyAlignment="1">
      <alignment horizontal="center" vertical="center"/>
    </xf>
    <xf numFmtId="0" fontId="26" fillId="2" borderId="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 fillId="2" borderId="6" xfId="0" applyFont="1" applyFill="1" applyBorder="1" applyAlignment="1">
      <alignment vertical="center" wrapText="1"/>
    </xf>
    <xf numFmtId="0" fontId="3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3" xfId="0" applyFont="1" applyFill="1" applyBorder="1" applyAlignment="1">
      <alignment vertical="center" wrapText="1"/>
    </xf>
    <xf numFmtId="0" fontId="1"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5" xfId="0" applyFont="1" applyFill="1" applyBorder="1" applyAlignment="1">
      <alignment horizontal="center" vertical="center" wrapText="1"/>
    </xf>
  </cellXfs>
  <cellStyles count="1726">
    <cellStyle name="_ET_STYLE_NoName_00_" xfId="1"/>
    <cellStyle name="_ET_STYLE_NoName_00_ 2" xfId="2"/>
    <cellStyle name="_ET_STYLE_NoName_00_ 2 2" xfId="3"/>
    <cellStyle name="_ET_STYLE_NoName_00_ 3" xfId="4"/>
    <cellStyle name="_ET_STYLE_NoName_00_ 4" xfId="5"/>
    <cellStyle name="_ET_STYLE_NoName_00_ 5" xfId="6"/>
    <cellStyle name="_ET_STYLE_NoName_00_ 6" xfId="7"/>
    <cellStyle name="_ET_STYLE_NoName_00_ 7" xfId="8"/>
    <cellStyle name="20% - 强调文字颜色 1 10" xfId="9"/>
    <cellStyle name="20% - 强调文字颜色 1 10 2" xfId="10"/>
    <cellStyle name="20% - 强调文字颜色 1 10 3" xfId="11"/>
    <cellStyle name="20% - 强调文字颜色 1 10 4" xfId="12"/>
    <cellStyle name="20% - 强调文字颜色 1 11" xfId="13"/>
    <cellStyle name="20% - 强调文字颜色 1 12" xfId="14"/>
    <cellStyle name="20% - 强调文字颜色 1 13" xfId="15"/>
    <cellStyle name="20% - 强调文字颜色 1 14" xfId="16"/>
    <cellStyle name="20% - 强调文字颜色 1 15" xfId="17"/>
    <cellStyle name="20% - 强调文字颜色 1 2" xfId="18"/>
    <cellStyle name="20% - 强调文字颜色 1 2 10" xfId="19"/>
    <cellStyle name="20% - 强调文字颜色 1 2 2" xfId="20"/>
    <cellStyle name="20% - 强调文字颜色 1 2 2 2" xfId="21"/>
    <cellStyle name="20% - 强调文字颜色 1 2 2 3" xfId="22"/>
    <cellStyle name="20% - 强调文字颜色 1 2 2 4" xfId="23"/>
    <cellStyle name="20% - 强调文字颜色 1 2 2 5" xfId="24"/>
    <cellStyle name="20% - 强调文字颜色 1 2 2 6" xfId="25"/>
    <cellStyle name="20% - 强调文字颜色 1 2 3" xfId="26"/>
    <cellStyle name="20% - 强调文字颜色 1 2 3 2" xfId="27"/>
    <cellStyle name="20% - 强调文字颜色 1 2 3 3" xfId="28"/>
    <cellStyle name="20% - 强调文字颜色 1 2 3 4" xfId="29"/>
    <cellStyle name="20% - 强调文字颜色 1 2 3 5" xfId="30"/>
    <cellStyle name="20% - 强调文字颜色 1 2 3 6" xfId="31"/>
    <cellStyle name="20% - 强调文字颜色 1 2 4" xfId="32"/>
    <cellStyle name="20% - 强调文字颜色 1 2 5" xfId="33"/>
    <cellStyle name="20% - 强调文字颜色 1 2 6" xfId="34"/>
    <cellStyle name="20% - 强调文字颜色 1 2 7" xfId="35"/>
    <cellStyle name="20% - 强调文字颜色 1 2 8" xfId="36"/>
    <cellStyle name="20% - 强调文字颜色 1 2 9" xfId="37"/>
    <cellStyle name="20% - 强调文字颜色 1 3" xfId="38"/>
    <cellStyle name="20% - 强调文字颜色 1 3 2" xfId="39"/>
    <cellStyle name="20% - 强调文字颜色 1 3 3" xfId="40"/>
    <cellStyle name="20% - 强调文字颜色 1 3 4" xfId="41"/>
    <cellStyle name="20% - 强调文字颜色 1 3 5" xfId="42"/>
    <cellStyle name="20% - 强调文字颜色 1 4" xfId="43"/>
    <cellStyle name="20% - 强调文字颜色 1 4 2" xfId="44"/>
    <cellStyle name="20% - 强调文字颜色 1 4 3" xfId="45"/>
    <cellStyle name="20% - 强调文字颜色 1 4 4" xfId="46"/>
    <cellStyle name="20% - 强调文字颜色 1 4 5" xfId="47"/>
    <cellStyle name="20% - 强调文字颜色 1 5" xfId="48"/>
    <cellStyle name="20% - 强调文字颜色 1 5 2" xfId="49"/>
    <cellStyle name="20% - 强调文字颜色 1 5 3" xfId="50"/>
    <cellStyle name="20% - 强调文字颜色 1 5 4" xfId="51"/>
    <cellStyle name="20% - 强调文字颜色 1 5 5" xfId="52"/>
    <cellStyle name="20% - 强调文字颜色 1 6" xfId="53"/>
    <cellStyle name="20% - 强调文字颜色 1 6 2" xfId="54"/>
    <cellStyle name="20% - 强调文字颜色 1 6 3" xfId="55"/>
    <cellStyle name="20% - 强调文字颜色 1 6 4" xfId="56"/>
    <cellStyle name="20% - 强调文字颜色 1 6 5" xfId="57"/>
    <cellStyle name="20% - 强调文字颜色 1 7" xfId="58"/>
    <cellStyle name="20% - 强调文字颜色 1 8" xfId="59"/>
    <cellStyle name="20% - 强调文字颜色 1 9" xfId="60"/>
    <cellStyle name="20% - 强调文字颜色 2 10" xfId="61"/>
    <cellStyle name="20% - 强调文字颜色 2 11" xfId="62"/>
    <cellStyle name="20% - 强调文字颜色 2 12" xfId="63"/>
    <cellStyle name="20% - 强调文字颜色 2 2" xfId="64"/>
    <cellStyle name="20% - 强调文字颜色 2 2 2" xfId="65"/>
    <cellStyle name="20% - 强调文字颜色 2 2 3" xfId="66"/>
    <cellStyle name="20% - 强调文字颜色 2 2 4" xfId="67"/>
    <cellStyle name="20% - 强调文字颜色 2 2 5" xfId="68"/>
    <cellStyle name="20% - 强调文字颜色 2 2 6" xfId="69"/>
    <cellStyle name="20% - 强调文字颜色 2 2 7" xfId="70"/>
    <cellStyle name="20% - 强调文字颜色 2 3" xfId="71"/>
    <cellStyle name="20% - 强调文字颜色 2 3 2" xfId="72"/>
    <cellStyle name="20% - 强调文字颜色 2 3 3" xfId="73"/>
    <cellStyle name="20% - 强调文字颜色 2 3 4" xfId="74"/>
    <cellStyle name="20% - 强调文字颜色 2 3 5" xfId="75"/>
    <cellStyle name="20% - 强调文字颜色 2 4" xfId="76"/>
    <cellStyle name="20% - 强调文字颜色 2 4 2" xfId="77"/>
    <cellStyle name="20% - 强调文字颜色 2 4 3" xfId="78"/>
    <cellStyle name="20% - 强调文字颜色 2 4 4" xfId="79"/>
    <cellStyle name="20% - 强调文字颜色 2 4 5" xfId="80"/>
    <cellStyle name="20% - 强调文字颜色 2 5" xfId="81"/>
    <cellStyle name="20% - 强调文字颜色 2 5 2" xfId="82"/>
    <cellStyle name="20% - 强调文字颜色 2 5 3" xfId="83"/>
    <cellStyle name="20% - 强调文字颜色 2 5 4" xfId="84"/>
    <cellStyle name="20% - 强调文字颜色 2 5 5" xfId="85"/>
    <cellStyle name="20% - 强调文字颜色 2 6" xfId="86"/>
    <cellStyle name="20% - 强调文字颜色 2 6 2" xfId="87"/>
    <cellStyle name="20% - 强调文字颜色 2 6 3" xfId="88"/>
    <cellStyle name="20% - 强调文字颜色 2 6 4" xfId="89"/>
    <cellStyle name="20% - 强调文字颜色 2 6 5" xfId="90"/>
    <cellStyle name="20% - 强调文字颜色 2 7" xfId="91"/>
    <cellStyle name="20% - 强调文字颜色 2 8" xfId="92"/>
    <cellStyle name="20% - 强调文字颜色 2 9" xfId="93"/>
    <cellStyle name="20% - 强调文字颜色 3 10" xfId="94"/>
    <cellStyle name="20% - 强调文字颜色 3 11" xfId="95"/>
    <cellStyle name="20% - 强调文字颜色 3 12" xfId="96"/>
    <cellStyle name="20% - 强调文字颜色 3 2" xfId="97"/>
    <cellStyle name="20% - 强调文字颜色 3 2 2" xfId="98"/>
    <cellStyle name="20% - 强调文字颜色 3 2 3" xfId="99"/>
    <cellStyle name="20% - 强调文字颜色 3 2 4" xfId="100"/>
    <cellStyle name="20% - 强调文字颜色 3 2 5" xfId="101"/>
    <cellStyle name="20% - 强调文字颜色 3 2 6" xfId="102"/>
    <cellStyle name="20% - 强调文字颜色 3 2 7" xfId="103"/>
    <cellStyle name="20% - 强调文字颜色 3 3" xfId="104"/>
    <cellStyle name="20% - 强调文字颜色 3 3 2" xfId="105"/>
    <cellStyle name="20% - 强调文字颜色 3 3 3" xfId="106"/>
    <cellStyle name="20% - 强调文字颜色 3 3 4" xfId="107"/>
    <cellStyle name="20% - 强调文字颜色 3 3 5" xfId="108"/>
    <cellStyle name="20% - 强调文字颜色 3 4" xfId="109"/>
    <cellStyle name="20% - 强调文字颜色 3 4 2" xfId="110"/>
    <cellStyle name="20% - 强调文字颜色 3 4 3" xfId="111"/>
    <cellStyle name="20% - 强调文字颜色 3 4 4" xfId="112"/>
    <cellStyle name="20% - 强调文字颜色 3 4 5" xfId="113"/>
    <cellStyle name="20% - 强调文字颜色 3 5" xfId="114"/>
    <cellStyle name="20% - 强调文字颜色 3 5 2" xfId="115"/>
    <cellStyle name="20% - 强调文字颜色 3 5 3" xfId="116"/>
    <cellStyle name="20% - 强调文字颜色 3 5 4" xfId="117"/>
    <cellStyle name="20% - 强调文字颜色 3 5 5" xfId="118"/>
    <cellStyle name="20% - 强调文字颜色 3 6" xfId="119"/>
    <cellStyle name="20% - 强调文字颜色 3 6 2" xfId="120"/>
    <cellStyle name="20% - 强调文字颜色 3 6 3" xfId="121"/>
    <cellStyle name="20% - 强调文字颜色 3 6 4" xfId="122"/>
    <cellStyle name="20% - 强调文字颜色 3 6 5" xfId="123"/>
    <cellStyle name="20% - 强调文字颜色 3 7" xfId="124"/>
    <cellStyle name="20% - 强调文字颜色 3 8" xfId="125"/>
    <cellStyle name="20% - 强调文字颜色 3 9" xfId="126"/>
    <cellStyle name="20% - 强调文字颜色 4 10" xfId="127"/>
    <cellStyle name="20% - 强调文字颜色 4 11" xfId="128"/>
    <cellStyle name="20% - 强调文字颜色 4 12" xfId="129"/>
    <cellStyle name="20% - 强调文字颜色 4 2" xfId="130"/>
    <cellStyle name="20% - 强调文字颜色 4 2 2" xfId="131"/>
    <cellStyle name="20% - 强调文字颜色 4 2 3" xfId="132"/>
    <cellStyle name="20% - 强调文字颜色 4 2 4" xfId="133"/>
    <cellStyle name="20% - 强调文字颜色 4 2 5" xfId="134"/>
    <cellStyle name="20% - 强调文字颜色 4 2 6" xfId="135"/>
    <cellStyle name="20% - 强调文字颜色 4 2 7" xfId="136"/>
    <cellStyle name="20% - 强调文字颜色 4 3" xfId="137"/>
    <cellStyle name="20% - 强调文字颜色 4 3 2" xfId="138"/>
    <cellStyle name="20% - 强调文字颜色 4 3 3" xfId="139"/>
    <cellStyle name="20% - 强调文字颜色 4 3 4" xfId="140"/>
    <cellStyle name="20% - 强调文字颜色 4 3 5" xfId="141"/>
    <cellStyle name="20% - 强调文字颜色 4 4" xfId="142"/>
    <cellStyle name="20% - 强调文字颜色 4 4 2" xfId="143"/>
    <cellStyle name="20% - 强调文字颜色 4 4 3" xfId="144"/>
    <cellStyle name="20% - 强调文字颜色 4 4 4" xfId="145"/>
    <cellStyle name="20% - 强调文字颜色 4 4 5" xfId="146"/>
    <cellStyle name="20% - 强调文字颜色 4 5" xfId="147"/>
    <cellStyle name="20% - 强调文字颜色 4 5 2" xfId="148"/>
    <cellStyle name="20% - 强调文字颜色 4 5 3" xfId="149"/>
    <cellStyle name="20% - 强调文字颜色 4 5 4" xfId="150"/>
    <cellStyle name="20% - 强调文字颜色 4 5 5" xfId="151"/>
    <cellStyle name="20% - 强调文字颜色 4 6" xfId="152"/>
    <cellStyle name="20% - 强调文字颜色 4 6 2" xfId="153"/>
    <cellStyle name="20% - 强调文字颜色 4 6 3" xfId="154"/>
    <cellStyle name="20% - 强调文字颜色 4 6 4" xfId="155"/>
    <cellStyle name="20% - 强调文字颜色 4 6 5" xfId="156"/>
    <cellStyle name="20% - 强调文字颜色 4 7" xfId="157"/>
    <cellStyle name="20% - 强调文字颜色 4 8" xfId="158"/>
    <cellStyle name="20% - 强调文字颜色 4 9" xfId="159"/>
    <cellStyle name="20% - 强调文字颜色 5 10" xfId="160"/>
    <cellStyle name="20% - 强调文字颜色 5 11" xfId="161"/>
    <cellStyle name="20% - 强调文字颜色 5 12" xfId="162"/>
    <cellStyle name="20% - 强调文字颜色 5 2" xfId="163"/>
    <cellStyle name="20% - 强调文字颜色 5 2 2" xfId="164"/>
    <cellStyle name="20% - 强调文字颜色 5 2 3" xfId="165"/>
    <cellStyle name="20% - 强调文字颜色 5 2 4" xfId="166"/>
    <cellStyle name="20% - 强调文字颜色 5 2 5" xfId="167"/>
    <cellStyle name="20% - 强调文字颜色 5 2 6" xfId="168"/>
    <cellStyle name="20% - 强调文字颜色 5 2 7" xfId="169"/>
    <cellStyle name="20% - 强调文字颜色 5 3" xfId="170"/>
    <cellStyle name="20% - 强调文字颜色 5 3 2" xfId="171"/>
    <cellStyle name="20% - 强调文字颜色 5 3 3" xfId="172"/>
    <cellStyle name="20% - 强调文字颜色 5 3 4" xfId="173"/>
    <cellStyle name="20% - 强调文字颜色 5 3 5" xfId="174"/>
    <cellStyle name="20% - 强调文字颜色 5 4" xfId="175"/>
    <cellStyle name="20% - 强调文字颜色 5 4 2" xfId="176"/>
    <cellStyle name="20% - 强调文字颜色 5 4 3" xfId="177"/>
    <cellStyle name="20% - 强调文字颜色 5 4 4" xfId="178"/>
    <cellStyle name="20% - 强调文字颜色 5 4 5" xfId="179"/>
    <cellStyle name="20% - 强调文字颜色 5 5" xfId="180"/>
    <cellStyle name="20% - 强调文字颜色 5 5 2" xfId="181"/>
    <cellStyle name="20% - 强调文字颜色 5 5 3" xfId="182"/>
    <cellStyle name="20% - 强调文字颜色 5 5 4" xfId="183"/>
    <cellStyle name="20% - 强调文字颜色 5 5 5" xfId="184"/>
    <cellStyle name="20% - 强调文字颜色 5 6" xfId="185"/>
    <cellStyle name="20% - 强调文字颜色 5 6 2" xfId="186"/>
    <cellStyle name="20% - 强调文字颜色 5 6 3" xfId="187"/>
    <cellStyle name="20% - 强调文字颜色 5 6 4" xfId="188"/>
    <cellStyle name="20% - 强调文字颜色 5 6 5" xfId="189"/>
    <cellStyle name="20% - 强调文字颜色 5 7" xfId="190"/>
    <cellStyle name="20% - 强调文字颜色 5 8" xfId="191"/>
    <cellStyle name="20% - 强调文字颜色 5 9" xfId="192"/>
    <cellStyle name="20% - 强调文字颜色 6 10" xfId="193"/>
    <cellStyle name="20% - 强调文字颜色 6 11" xfId="194"/>
    <cellStyle name="20% - 强调文字颜色 6 12" xfId="195"/>
    <cellStyle name="20% - 强调文字颜色 6 2" xfId="196"/>
    <cellStyle name="20% - 强调文字颜色 6 2 2" xfId="197"/>
    <cellStyle name="20% - 强调文字颜色 6 2 3" xfId="198"/>
    <cellStyle name="20% - 强调文字颜色 6 2 4" xfId="199"/>
    <cellStyle name="20% - 强调文字颜色 6 2 5" xfId="200"/>
    <cellStyle name="20% - 强调文字颜色 6 2 6" xfId="201"/>
    <cellStyle name="20% - 强调文字颜色 6 2 7" xfId="202"/>
    <cellStyle name="20% - 强调文字颜色 6 3" xfId="203"/>
    <cellStyle name="20% - 强调文字颜色 6 3 2" xfId="204"/>
    <cellStyle name="20% - 强调文字颜色 6 3 3" xfId="205"/>
    <cellStyle name="20% - 强调文字颜色 6 3 4" xfId="206"/>
    <cellStyle name="20% - 强调文字颜色 6 3 5" xfId="207"/>
    <cellStyle name="20% - 强调文字颜色 6 4" xfId="208"/>
    <cellStyle name="20% - 强调文字颜色 6 4 2" xfId="209"/>
    <cellStyle name="20% - 强调文字颜色 6 4 3" xfId="210"/>
    <cellStyle name="20% - 强调文字颜色 6 4 4" xfId="211"/>
    <cellStyle name="20% - 强调文字颜色 6 4 5" xfId="212"/>
    <cellStyle name="20% - 强调文字颜色 6 5" xfId="213"/>
    <cellStyle name="20% - 强调文字颜色 6 5 2" xfId="214"/>
    <cellStyle name="20% - 强调文字颜色 6 5 3" xfId="215"/>
    <cellStyle name="20% - 强调文字颜色 6 5 4" xfId="216"/>
    <cellStyle name="20% - 强调文字颜色 6 5 5" xfId="217"/>
    <cellStyle name="20% - 强调文字颜色 6 6" xfId="218"/>
    <cellStyle name="20% - 强调文字颜色 6 6 2" xfId="219"/>
    <cellStyle name="20% - 强调文字颜色 6 6 3" xfId="220"/>
    <cellStyle name="20% - 强调文字颜色 6 6 4" xfId="221"/>
    <cellStyle name="20% - 强调文字颜色 6 6 5" xfId="222"/>
    <cellStyle name="20% - 强调文字颜色 6 7" xfId="223"/>
    <cellStyle name="20% - 强调文字颜色 6 8" xfId="224"/>
    <cellStyle name="20% - 强调文字颜色 6 9" xfId="225"/>
    <cellStyle name="40% - 强调文字颜色 1 10" xfId="226"/>
    <cellStyle name="40% - 强调文字颜色 1 11" xfId="227"/>
    <cellStyle name="40% - 强调文字颜色 1 12" xfId="228"/>
    <cellStyle name="40% - 强调文字颜色 1 2" xfId="229"/>
    <cellStyle name="40% - 强调文字颜色 1 2 2" xfId="230"/>
    <cellStyle name="40% - 强调文字颜色 1 2 3" xfId="231"/>
    <cellStyle name="40% - 强调文字颜色 1 2 4" xfId="232"/>
    <cellStyle name="40% - 强调文字颜色 1 2 5" xfId="233"/>
    <cellStyle name="40% - 强调文字颜色 1 2 6" xfId="234"/>
    <cellStyle name="40% - 强调文字颜色 1 2 7" xfId="235"/>
    <cellStyle name="40% - 强调文字颜色 1 3" xfId="236"/>
    <cellStyle name="40% - 强调文字颜色 1 3 2" xfId="237"/>
    <cellStyle name="40% - 强调文字颜色 1 3 3" xfId="238"/>
    <cellStyle name="40% - 强调文字颜色 1 3 4" xfId="239"/>
    <cellStyle name="40% - 强调文字颜色 1 3 5" xfId="240"/>
    <cellStyle name="40% - 强调文字颜色 1 4" xfId="241"/>
    <cellStyle name="40% - 强调文字颜色 1 4 2" xfId="242"/>
    <cellStyle name="40% - 强调文字颜色 1 4 3" xfId="243"/>
    <cellStyle name="40% - 强调文字颜色 1 4 4" xfId="244"/>
    <cellStyle name="40% - 强调文字颜色 1 4 5" xfId="245"/>
    <cellStyle name="40% - 强调文字颜色 1 5" xfId="246"/>
    <cellStyle name="40% - 强调文字颜色 1 5 2" xfId="247"/>
    <cellStyle name="40% - 强调文字颜色 1 5 3" xfId="248"/>
    <cellStyle name="40% - 强调文字颜色 1 5 4" xfId="249"/>
    <cellStyle name="40% - 强调文字颜色 1 5 5" xfId="250"/>
    <cellStyle name="40% - 强调文字颜色 1 6" xfId="251"/>
    <cellStyle name="40% - 强调文字颜色 1 6 2" xfId="252"/>
    <cellStyle name="40% - 强调文字颜色 1 6 3" xfId="253"/>
    <cellStyle name="40% - 强调文字颜色 1 6 4" xfId="254"/>
    <cellStyle name="40% - 强调文字颜色 1 6 5" xfId="255"/>
    <cellStyle name="40% - 强调文字颜色 1 7" xfId="256"/>
    <cellStyle name="40% - 强调文字颜色 1 8" xfId="257"/>
    <cellStyle name="40% - 强调文字颜色 1 9" xfId="258"/>
    <cellStyle name="40% - 强调文字颜色 2 10" xfId="259"/>
    <cellStyle name="40% - 强调文字颜色 2 11" xfId="260"/>
    <cellStyle name="40% - 强调文字颜色 2 12" xfId="261"/>
    <cellStyle name="40% - 强调文字颜色 2 2" xfId="262"/>
    <cellStyle name="40% - 强调文字颜色 2 2 2" xfId="263"/>
    <cellStyle name="40% - 强调文字颜色 2 2 3" xfId="264"/>
    <cellStyle name="40% - 强调文字颜色 2 2 4" xfId="265"/>
    <cellStyle name="40% - 强调文字颜色 2 2 5" xfId="266"/>
    <cellStyle name="40% - 强调文字颜色 2 2 6" xfId="267"/>
    <cellStyle name="40% - 强调文字颜色 2 2 7" xfId="268"/>
    <cellStyle name="40% - 强调文字颜色 2 3" xfId="269"/>
    <cellStyle name="40% - 强调文字颜色 2 3 2" xfId="270"/>
    <cellStyle name="40% - 强调文字颜色 2 3 3" xfId="271"/>
    <cellStyle name="40% - 强调文字颜色 2 3 4" xfId="272"/>
    <cellStyle name="40% - 强调文字颜色 2 3 5" xfId="273"/>
    <cellStyle name="40% - 强调文字颜色 2 4" xfId="274"/>
    <cellStyle name="40% - 强调文字颜色 2 4 2" xfId="275"/>
    <cellStyle name="40% - 强调文字颜色 2 4 3" xfId="276"/>
    <cellStyle name="40% - 强调文字颜色 2 4 4" xfId="277"/>
    <cellStyle name="40% - 强调文字颜色 2 4 5" xfId="278"/>
    <cellStyle name="40% - 强调文字颜色 2 5" xfId="279"/>
    <cellStyle name="40% - 强调文字颜色 2 5 2" xfId="280"/>
    <cellStyle name="40% - 强调文字颜色 2 5 3" xfId="281"/>
    <cellStyle name="40% - 强调文字颜色 2 5 4" xfId="282"/>
    <cellStyle name="40% - 强调文字颜色 2 5 5" xfId="283"/>
    <cellStyle name="40% - 强调文字颜色 2 6" xfId="284"/>
    <cellStyle name="40% - 强调文字颜色 2 6 2" xfId="285"/>
    <cellStyle name="40% - 强调文字颜色 2 6 3" xfId="286"/>
    <cellStyle name="40% - 强调文字颜色 2 6 4" xfId="287"/>
    <cellStyle name="40% - 强调文字颜色 2 6 5" xfId="288"/>
    <cellStyle name="40% - 强调文字颜色 2 7" xfId="289"/>
    <cellStyle name="40% - 强调文字颜色 2 8" xfId="290"/>
    <cellStyle name="40% - 强调文字颜色 2 9" xfId="291"/>
    <cellStyle name="40% - 强调文字颜色 3 10" xfId="292"/>
    <cellStyle name="40% - 强调文字颜色 3 11" xfId="293"/>
    <cellStyle name="40% - 强调文字颜色 3 12" xfId="294"/>
    <cellStyle name="40% - 强调文字颜色 3 2" xfId="295"/>
    <cellStyle name="40% - 强调文字颜色 3 2 2" xfId="296"/>
    <cellStyle name="40% - 强调文字颜色 3 2 3" xfId="297"/>
    <cellStyle name="40% - 强调文字颜色 3 2 4" xfId="298"/>
    <cellStyle name="40% - 强调文字颜色 3 2 5" xfId="299"/>
    <cellStyle name="40% - 强调文字颜色 3 2 6" xfId="300"/>
    <cellStyle name="40% - 强调文字颜色 3 2 7" xfId="301"/>
    <cellStyle name="40% - 强调文字颜色 3 3" xfId="302"/>
    <cellStyle name="40% - 强调文字颜色 3 3 2" xfId="303"/>
    <cellStyle name="40% - 强调文字颜色 3 3 3" xfId="304"/>
    <cellStyle name="40% - 强调文字颜色 3 3 4" xfId="305"/>
    <cellStyle name="40% - 强调文字颜色 3 3 5" xfId="306"/>
    <cellStyle name="40% - 强调文字颜色 3 4" xfId="307"/>
    <cellStyle name="40% - 强调文字颜色 3 4 2" xfId="308"/>
    <cellStyle name="40% - 强调文字颜色 3 4 3" xfId="309"/>
    <cellStyle name="40% - 强调文字颜色 3 4 4" xfId="310"/>
    <cellStyle name="40% - 强调文字颜色 3 4 5" xfId="311"/>
    <cellStyle name="40% - 强调文字颜色 3 5" xfId="312"/>
    <cellStyle name="40% - 强调文字颜色 3 5 2" xfId="313"/>
    <cellStyle name="40% - 强调文字颜色 3 5 3" xfId="314"/>
    <cellStyle name="40% - 强调文字颜色 3 5 4" xfId="315"/>
    <cellStyle name="40% - 强调文字颜色 3 5 5" xfId="316"/>
    <cellStyle name="40% - 强调文字颜色 3 6" xfId="317"/>
    <cellStyle name="40% - 强调文字颜色 3 6 2" xfId="318"/>
    <cellStyle name="40% - 强调文字颜色 3 6 3" xfId="319"/>
    <cellStyle name="40% - 强调文字颜色 3 6 4" xfId="320"/>
    <cellStyle name="40% - 强调文字颜色 3 6 5" xfId="321"/>
    <cellStyle name="40% - 强调文字颜色 3 7" xfId="322"/>
    <cellStyle name="40% - 强调文字颜色 3 8" xfId="323"/>
    <cellStyle name="40% - 强调文字颜色 3 9" xfId="324"/>
    <cellStyle name="40% - 强调文字颜色 4 10" xfId="325"/>
    <cellStyle name="40% - 强调文字颜色 4 11" xfId="326"/>
    <cellStyle name="40% - 强调文字颜色 4 12" xfId="327"/>
    <cellStyle name="40% - 强调文字颜色 4 2" xfId="328"/>
    <cellStyle name="40% - 强调文字颜色 4 2 2" xfId="329"/>
    <cellStyle name="40% - 强调文字颜色 4 2 3" xfId="330"/>
    <cellStyle name="40% - 强调文字颜色 4 2 4" xfId="331"/>
    <cellStyle name="40% - 强调文字颜色 4 2 5" xfId="332"/>
    <cellStyle name="40% - 强调文字颜色 4 2 6" xfId="333"/>
    <cellStyle name="40% - 强调文字颜色 4 2 7" xfId="334"/>
    <cellStyle name="40% - 强调文字颜色 4 3" xfId="335"/>
    <cellStyle name="40% - 强调文字颜色 4 3 2" xfId="336"/>
    <cellStyle name="40% - 强调文字颜色 4 3 3" xfId="337"/>
    <cellStyle name="40% - 强调文字颜色 4 3 4" xfId="338"/>
    <cellStyle name="40% - 强调文字颜色 4 3 5" xfId="339"/>
    <cellStyle name="40% - 强调文字颜色 4 4" xfId="340"/>
    <cellStyle name="40% - 强调文字颜色 4 4 2" xfId="341"/>
    <cellStyle name="40% - 强调文字颜色 4 4 3" xfId="342"/>
    <cellStyle name="40% - 强调文字颜色 4 4 4" xfId="343"/>
    <cellStyle name="40% - 强调文字颜色 4 4 5" xfId="344"/>
    <cellStyle name="40% - 强调文字颜色 4 5" xfId="345"/>
    <cellStyle name="40% - 强调文字颜色 4 5 2" xfId="346"/>
    <cellStyle name="40% - 强调文字颜色 4 5 3" xfId="347"/>
    <cellStyle name="40% - 强调文字颜色 4 5 4" xfId="348"/>
    <cellStyle name="40% - 强调文字颜色 4 5 5" xfId="349"/>
    <cellStyle name="40% - 强调文字颜色 4 6" xfId="350"/>
    <cellStyle name="40% - 强调文字颜色 4 6 2" xfId="351"/>
    <cellStyle name="40% - 强调文字颜色 4 6 3" xfId="352"/>
    <cellStyle name="40% - 强调文字颜色 4 6 4" xfId="353"/>
    <cellStyle name="40% - 强调文字颜色 4 6 5" xfId="354"/>
    <cellStyle name="40% - 强调文字颜色 4 7" xfId="355"/>
    <cellStyle name="40% - 强调文字颜色 4 8" xfId="356"/>
    <cellStyle name="40% - 强调文字颜色 4 9" xfId="357"/>
    <cellStyle name="40% - 强调文字颜色 5 10" xfId="358"/>
    <cellStyle name="40% - 强调文字颜色 5 11" xfId="359"/>
    <cellStyle name="40% - 强调文字颜色 5 12" xfId="360"/>
    <cellStyle name="40% - 强调文字颜色 5 2" xfId="361"/>
    <cellStyle name="40% - 强调文字颜色 5 2 2" xfId="362"/>
    <cellStyle name="40% - 强调文字颜色 5 2 3" xfId="363"/>
    <cellStyle name="40% - 强调文字颜色 5 2 4" xfId="364"/>
    <cellStyle name="40% - 强调文字颜色 5 2 5" xfId="365"/>
    <cellStyle name="40% - 强调文字颜色 5 2 6" xfId="366"/>
    <cellStyle name="40% - 强调文字颜色 5 2 7" xfId="367"/>
    <cellStyle name="40% - 强调文字颜色 5 3" xfId="368"/>
    <cellStyle name="40% - 强调文字颜色 5 3 2" xfId="369"/>
    <cellStyle name="40% - 强调文字颜色 5 3 3" xfId="370"/>
    <cellStyle name="40% - 强调文字颜色 5 3 4" xfId="371"/>
    <cellStyle name="40% - 强调文字颜色 5 3 5" xfId="372"/>
    <cellStyle name="40% - 强调文字颜色 5 4" xfId="373"/>
    <cellStyle name="40% - 强调文字颜色 5 4 2" xfId="374"/>
    <cellStyle name="40% - 强调文字颜色 5 4 3" xfId="375"/>
    <cellStyle name="40% - 强调文字颜色 5 4 4" xfId="376"/>
    <cellStyle name="40% - 强调文字颜色 5 4 5" xfId="377"/>
    <cellStyle name="40% - 强调文字颜色 5 5" xfId="378"/>
    <cellStyle name="40% - 强调文字颜色 5 5 2" xfId="379"/>
    <cellStyle name="40% - 强调文字颜色 5 5 3" xfId="380"/>
    <cellStyle name="40% - 强调文字颜色 5 5 4" xfId="381"/>
    <cellStyle name="40% - 强调文字颜色 5 5 5" xfId="382"/>
    <cellStyle name="40% - 强调文字颜色 5 6" xfId="383"/>
    <cellStyle name="40% - 强调文字颜色 5 6 2" xfId="384"/>
    <cellStyle name="40% - 强调文字颜色 5 6 3" xfId="385"/>
    <cellStyle name="40% - 强调文字颜色 5 6 4" xfId="386"/>
    <cellStyle name="40% - 强调文字颜色 5 6 5" xfId="387"/>
    <cellStyle name="40% - 强调文字颜色 5 7" xfId="388"/>
    <cellStyle name="40% - 强调文字颜色 5 8" xfId="389"/>
    <cellStyle name="40% - 强调文字颜色 5 9" xfId="390"/>
    <cellStyle name="40% - 强调文字颜色 6 10" xfId="391"/>
    <cellStyle name="40% - 强调文字颜色 6 11" xfId="392"/>
    <cellStyle name="40% - 强调文字颜色 6 12" xfId="393"/>
    <cellStyle name="40% - 强调文字颜色 6 2" xfId="394"/>
    <cellStyle name="40% - 强调文字颜色 6 2 2" xfId="395"/>
    <cellStyle name="40% - 强调文字颜色 6 2 3" xfId="396"/>
    <cellStyle name="40% - 强调文字颜色 6 2 4" xfId="397"/>
    <cellStyle name="40% - 强调文字颜色 6 2 5" xfId="398"/>
    <cellStyle name="40% - 强调文字颜色 6 2 6" xfId="399"/>
    <cellStyle name="40% - 强调文字颜色 6 2 7" xfId="400"/>
    <cellStyle name="40% - 强调文字颜色 6 3" xfId="401"/>
    <cellStyle name="40% - 强调文字颜色 6 3 2" xfId="402"/>
    <cellStyle name="40% - 强调文字颜色 6 3 3" xfId="403"/>
    <cellStyle name="40% - 强调文字颜色 6 3 4" xfId="404"/>
    <cellStyle name="40% - 强调文字颜色 6 3 5" xfId="405"/>
    <cellStyle name="40% - 强调文字颜色 6 4" xfId="406"/>
    <cellStyle name="40% - 强调文字颜色 6 4 2" xfId="407"/>
    <cellStyle name="40% - 强调文字颜色 6 4 3" xfId="408"/>
    <cellStyle name="40% - 强调文字颜色 6 4 4" xfId="409"/>
    <cellStyle name="40% - 强调文字颜色 6 4 5" xfId="410"/>
    <cellStyle name="40% - 强调文字颜色 6 5" xfId="411"/>
    <cellStyle name="40% - 强调文字颜色 6 5 2" xfId="412"/>
    <cellStyle name="40% - 强调文字颜色 6 5 3" xfId="413"/>
    <cellStyle name="40% - 强调文字颜色 6 5 4" xfId="414"/>
    <cellStyle name="40% - 强调文字颜色 6 5 5" xfId="415"/>
    <cellStyle name="40% - 强调文字颜色 6 6" xfId="416"/>
    <cellStyle name="40% - 强调文字颜色 6 6 2" xfId="417"/>
    <cellStyle name="40% - 强调文字颜色 6 6 3" xfId="418"/>
    <cellStyle name="40% - 强调文字颜色 6 6 4" xfId="419"/>
    <cellStyle name="40% - 强调文字颜色 6 6 5" xfId="420"/>
    <cellStyle name="40% - 强调文字颜色 6 7" xfId="421"/>
    <cellStyle name="40% - 强调文字颜色 6 8" xfId="422"/>
    <cellStyle name="40% - 强调文字颜色 6 9" xfId="423"/>
    <cellStyle name="60% - 强调文字颜色 1 10" xfId="424"/>
    <cellStyle name="60% - 强调文字颜色 1 11" xfId="425"/>
    <cellStyle name="60% - 强调文字颜色 1 12" xfId="426"/>
    <cellStyle name="60% - 强调文字颜色 1 2" xfId="427"/>
    <cellStyle name="60% - 强调文字颜色 1 2 2" xfId="428"/>
    <cellStyle name="60% - 强调文字颜色 1 2 3" xfId="429"/>
    <cellStyle name="60% - 强调文字颜色 1 2 4" xfId="430"/>
    <cellStyle name="60% - 强调文字颜色 1 2 5" xfId="431"/>
    <cellStyle name="60% - 强调文字颜色 1 2 6" xfId="432"/>
    <cellStyle name="60% - 强调文字颜色 1 2 7" xfId="433"/>
    <cellStyle name="60% - 强调文字颜色 1 3" xfId="434"/>
    <cellStyle name="60% - 强调文字颜色 1 3 2" xfId="435"/>
    <cellStyle name="60% - 强调文字颜色 1 3 3" xfId="436"/>
    <cellStyle name="60% - 强调文字颜色 1 3 4" xfId="437"/>
    <cellStyle name="60% - 强调文字颜色 1 3 5" xfId="438"/>
    <cellStyle name="60% - 强调文字颜色 1 4" xfId="439"/>
    <cellStyle name="60% - 强调文字颜色 1 4 2" xfId="440"/>
    <cellStyle name="60% - 强调文字颜色 1 4 3" xfId="441"/>
    <cellStyle name="60% - 强调文字颜色 1 4 4" xfId="442"/>
    <cellStyle name="60% - 强调文字颜色 1 4 5" xfId="443"/>
    <cellStyle name="60% - 强调文字颜色 1 5" xfId="444"/>
    <cellStyle name="60% - 强调文字颜色 1 5 2" xfId="445"/>
    <cellStyle name="60% - 强调文字颜色 1 5 3" xfId="446"/>
    <cellStyle name="60% - 强调文字颜色 1 5 4" xfId="447"/>
    <cellStyle name="60% - 强调文字颜色 1 5 5" xfId="448"/>
    <cellStyle name="60% - 强调文字颜色 1 6" xfId="449"/>
    <cellStyle name="60% - 强调文字颜色 1 6 2" xfId="450"/>
    <cellStyle name="60% - 强调文字颜色 1 6 3" xfId="451"/>
    <cellStyle name="60% - 强调文字颜色 1 6 4" xfId="452"/>
    <cellStyle name="60% - 强调文字颜色 1 6 5" xfId="453"/>
    <cellStyle name="60% - 强调文字颜色 1 7" xfId="454"/>
    <cellStyle name="60% - 强调文字颜色 1 8" xfId="455"/>
    <cellStyle name="60% - 强调文字颜色 1 9" xfId="456"/>
    <cellStyle name="60% - 强调文字颜色 2 10" xfId="457"/>
    <cellStyle name="60% - 强调文字颜色 2 11" xfId="458"/>
    <cellStyle name="60% - 强调文字颜色 2 12" xfId="459"/>
    <cellStyle name="60% - 强调文字颜色 2 2" xfId="460"/>
    <cellStyle name="60% - 强调文字颜色 2 2 2" xfId="461"/>
    <cellStyle name="60% - 强调文字颜色 2 2 3" xfId="462"/>
    <cellStyle name="60% - 强调文字颜色 2 2 4" xfId="463"/>
    <cellStyle name="60% - 强调文字颜色 2 2 5" xfId="464"/>
    <cellStyle name="60% - 强调文字颜色 2 2 6" xfId="465"/>
    <cellStyle name="60% - 强调文字颜色 2 2 7" xfId="466"/>
    <cellStyle name="60% - 强调文字颜色 2 3" xfId="467"/>
    <cellStyle name="60% - 强调文字颜色 2 3 2" xfId="468"/>
    <cellStyle name="60% - 强调文字颜色 2 3 3" xfId="469"/>
    <cellStyle name="60% - 强调文字颜色 2 3 4" xfId="470"/>
    <cellStyle name="60% - 强调文字颜色 2 3 5" xfId="471"/>
    <cellStyle name="60% - 强调文字颜色 2 4" xfId="472"/>
    <cellStyle name="60% - 强调文字颜色 2 4 2" xfId="473"/>
    <cellStyle name="60% - 强调文字颜色 2 4 3" xfId="474"/>
    <cellStyle name="60% - 强调文字颜色 2 4 4" xfId="475"/>
    <cellStyle name="60% - 强调文字颜色 2 4 5" xfId="476"/>
    <cellStyle name="60% - 强调文字颜色 2 5" xfId="477"/>
    <cellStyle name="60% - 强调文字颜色 2 5 2" xfId="478"/>
    <cellStyle name="60% - 强调文字颜色 2 5 3" xfId="479"/>
    <cellStyle name="60% - 强调文字颜色 2 5 4" xfId="480"/>
    <cellStyle name="60% - 强调文字颜色 2 5 5" xfId="481"/>
    <cellStyle name="60% - 强调文字颜色 2 6" xfId="482"/>
    <cellStyle name="60% - 强调文字颜色 2 6 2" xfId="483"/>
    <cellStyle name="60% - 强调文字颜色 2 6 3" xfId="484"/>
    <cellStyle name="60% - 强调文字颜色 2 6 4" xfId="485"/>
    <cellStyle name="60% - 强调文字颜色 2 6 5" xfId="486"/>
    <cellStyle name="60% - 强调文字颜色 2 7" xfId="487"/>
    <cellStyle name="60% - 强调文字颜色 2 8" xfId="488"/>
    <cellStyle name="60% - 强调文字颜色 2 9" xfId="489"/>
    <cellStyle name="60% - 强调文字颜色 3 10" xfId="490"/>
    <cellStyle name="60% - 强调文字颜色 3 11" xfId="491"/>
    <cellStyle name="60% - 强调文字颜色 3 12" xfId="492"/>
    <cellStyle name="60% - 强调文字颜色 3 2" xfId="493"/>
    <cellStyle name="60% - 强调文字颜色 3 2 2" xfId="494"/>
    <cellStyle name="60% - 强调文字颜色 3 2 3" xfId="495"/>
    <cellStyle name="60% - 强调文字颜色 3 2 4" xfId="496"/>
    <cellStyle name="60% - 强调文字颜色 3 2 5" xfId="497"/>
    <cellStyle name="60% - 强调文字颜色 3 2 6" xfId="498"/>
    <cellStyle name="60% - 强调文字颜色 3 2 7" xfId="499"/>
    <cellStyle name="60% - 强调文字颜色 3 3" xfId="500"/>
    <cellStyle name="60% - 强调文字颜色 3 3 2" xfId="501"/>
    <cellStyle name="60% - 强调文字颜色 3 3 3" xfId="502"/>
    <cellStyle name="60% - 强调文字颜色 3 3 4" xfId="503"/>
    <cellStyle name="60% - 强调文字颜色 3 3 5" xfId="504"/>
    <cellStyle name="60% - 强调文字颜色 3 4" xfId="505"/>
    <cellStyle name="60% - 强调文字颜色 3 4 2" xfId="506"/>
    <cellStyle name="60% - 强调文字颜色 3 4 3" xfId="507"/>
    <cellStyle name="60% - 强调文字颜色 3 4 4" xfId="508"/>
    <cellStyle name="60% - 强调文字颜色 3 4 5" xfId="509"/>
    <cellStyle name="60% - 强调文字颜色 3 5" xfId="510"/>
    <cellStyle name="60% - 强调文字颜色 3 5 2" xfId="511"/>
    <cellStyle name="60% - 强调文字颜色 3 5 3" xfId="512"/>
    <cellStyle name="60% - 强调文字颜色 3 5 4" xfId="513"/>
    <cellStyle name="60% - 强调文字颜色 3 5 5" xfId="514"/>
    <cellStyle name="60% - 强调文字颜色 3 6" xfId="515"/>
    <cellStyle name="60% - 强调文字颜色 3 6 2" xfId="516"/>
    <cellStyle name="60% - 强调文字颜色 3 6 3" xfId="517"/>
    <cellStyle name="60% - 强调文字颜色 3 6 4" xfId="518"/>
    <cellStyle name="60% - 强调文字颜色 3 6 5" xfId="519"/>
    <cellStyle name="60% - 强调文字颜色 3 7" xfId="520"/>
    <cellStyle name="60% - 强调文字颜色 3 8" xfId="521"/>
    <cellStyle name="60% - 强调文字颜色 3 9" xfId="522"/>
    <cellStyle name="60% - 强调文字颜色 4 10" xfId="523"/>
    <cellStyle name="60% - 强调文字颜色 4 11" xfId="524"/>
    <cellStyle name="60% - 强调文字颜色 4 12" xfId="525"/>
    <cellStyle name="60% - 强调文字颜色 4 2" xfId="526"/>
    <cellStyle name="60% - 强调文字颜色 4 2 2" xfId="527"/>
    <cellStyle name="60% - 强调文字颜色 4 2 3" xfId="528"/>
    <cellStyle name="60% - 强调文字颜色 4 2 4" xfId="529"/>
    <cellStyle name="60% - 强调文字颜色 4 2 5" xfId="530"/>
    <cellStyle name="60% - 强调文字颜色 4 2 6" xfId="531"/>
    <cellStyle name="60% - 强调文字颜色 4 2 7" xfId="532"/>
    <cellStyle name="60% - 强调文字颜色 4 3" xfId="533"/>
    <cellStyle name="60% - 强调文字颜色 4 3 2" xfId="534"/>
    <cellStyle name="60% - 强调文字颜色 4 3 3" xfId="535"/>
    <cellStyle name="60% - 强调文字颜色 4 3 4" xfId="536"/>
    <cellStyle name="60% - 强调文字颜色 4 3 5" xfId="537"/>
    <cellStyle name="60% - 强调文字颜色 4 4" xfId="538"/>
    <cellStyle name="60% - 强调文字颜色 4 4 2" xfId="539"/>
    <cellStyle name="60% - 强调文字颜色 4 4 3" xfId="540"/>
    <cellStyle name="60% - 强调文字颜色 4 4 4" xfId="541"/>
    <cellStyle name="60% - 强调文字颜色 4 4 5" xfId="542"/>
    <cellStyle name="60% - 强调文字颜色 4 5" xfId="543"/>
    <cellStyle name="60% - 强调文字颜色 4 5 2" xfId="544"/>
    <cellStyle name="60% - 强调文字颜色 4 5 3" xfId="545"/>
    <cellStyle name="60% - 强调文字颜色 4 5 4" xfId="546"/>
    <cellStyle name="60% - 强调文字颜色 4 5 5" xfId="547"/>
    <cellStyle name="60% - 强调文字颜色 4 6" xfId="548"/>
    <cellStyle name="60% - 强调文字颜色 4 6 2" xfId="549"/>
    <cellStyle name="60% - 强调文字颜色 4 6 3" xfId="550"/>
    <cellStyle name="60% - 强调文字颜色 4 6 4" xfId="551"/>
    <cellStyle name="60% - 强调文字颜色 4 6 5" xfId="552"/>
    <cellStyle name="60% - 强调文字颜色 4 7" xfId="553"/>
    <cellStyle name="60% - 强调文字颜色 4 8" xfId="554"/>
    <cellStyle name="60% - 强调文字颜色 4 9" xfId="555"/>
    <cellStyle name="60% - 强调文字颜色 5 10" xfId="556"/>
    <cellStyle name="60% - 强调文字颜色 5 11" xfId="557"/>
    <cellStyle name="60% - 强调文字颜色 5 12" xfId="558"/>
    <cellStyle name="60% - 强调文字颜色 5 2" xfId="559"/>
    <cellStyle name="60% - 强调文字颜色 5 2 2" xfId="560"/>
    <cellStyle name="60% - 强调文字颜色 5 2 3" xfId="561"/>
    <cellStyle name="60% - 强调文字颜色 5 2 4" xfId="562"/>
    <cellStyle name="60% - 强调文字颜色 5 2 5" xfId="563"/>
    <cellStyle name="60% - 强调文字颜色 5 2 6" xfId="564"/>
    <cellStyle name="60% - 强调文字颜色 5 2 7" xfId="565"/>
    <cellStyle name="60% - 强调文字颜色 5 3" xfId="566"/>
    <cellStyle name="60% - 强调文字颜色 5 3 2" xfId="567"/>
    <cellStyle name="60% - 强调文字颜色 5 3 3" xfId="568"/>
    <cellStyle name="60% - 强调文字颜色 5 3 4" xfId="569"/>
    <cellStyle name="60% - 强调文字颜色 5 3 5" xfId="570"/>
    <cellStyle name="60% - 强调文字颜色 5 4" xfId="571"/>
    <cellStyle name="60% - 强调文字颜色 5 4 2" xfId="572"/>
    <cellStyle name="60% - 强调文字颜色 5 4 3" xfId="573"/>
    <cellStyle name="60% - 强调文字颜色 5 4 4" xfId="574"/>
    <cellStyle name="60% - 强调文字颜色 5 4 5" xfId="575"/>
    <cellStyle name="60% - 强调文字颜色 5 5" xfId="576"/>
    <cellStyle name="60% - 强调文字颜色 5 5 2" xfId="577"/>
    <cellStyle name="60% - 强调文字颜色 5 5 3" xfId="578"/>
    <cellStyle name="60% - 强调文字颜色 5 5 4" xfId="579"/>
    <cellStyle name="60% - 强调文字颜色 5 5 5" xfId="580"/>
    <cellStyle name="60% - 强调文字颜色 5 6" xfId="581"/>
    <cellStyle name="60% - 强调文字颜色 5 6 2" xfId="582"/>
    <cellStyle name="60% - 强调文字颜色 5 6 3" xfId="583"/>
    <cellStyle name="60% - 强调文字颜色 5 6 4" xfId="584"/>
    <cellStyle name="60% - 强调文字颜色 5 6 5" xfId="585"/>
    <cellStyle name="60% - 强调文字颜色 5 7" xfId="586"/>
    <cellStyle name="60% - 强调文字颜色 5 8" xfId="587"/>
    <cellStyle name="60% - 强调文字颜色 5 9" xfId="588"/>
    <cellStyle name="60% - 强调文字颜色 6 10" xfId="589"/>
    <cellStyle name="60% - 强调文字颜色 6 11" xfId="590"/>
    <cellStyle name="60% - 强调文字颜色 6 12" xfId="591"/>
    <cellStyle name="60% - 强调文字颜色 6 2" xfId="592"/>
    <cellStyle name="60% - 强调文字颜色 6 2 2" xfId="593"/>
    <cellStyle name="60% - 强调文字颜色 6 2 3" xfId="594"/>
    <cellStyle name="60% - 强调文字颜色 6 2 4" xfId="595"/>
    <cellStyle name="60% - 强调文字颜色 6 2 5" xfId="596"/>
    <cellStyle name="60% - 强调文字颜色 6 2 6" xfId="597"/>
    <cellStyle name="60% - 强调文字颜色 6 2 7" xfId="598"/>
    <cellStyle name="60% - 强调文字颜色 6 3" xfId="599"/>
    <cellStyle name="60% - 强调文字颜色 6 3 2" xfId="600"/>
    <cellStyle name="60% - 强调文字颜色 6 3 3" xfId="601"/>
    <cellStyle name="60% - 强调文字颜色 6 3 4" xfId="602"/>
    <cellStyle name="60% - 强调文字颜色 6 3 5" xfId="603"/>
    <cellStyle name="60% - 强调文字颜色 6 4" xfId="604"/>
    <cellStyle name="60% - 强调文字颜色 6 4 2" xfId="605"/>
    <cellStyle name="60% - 强调文字颜色 6 4 3" xfId="606"/>
    <cellStyle name="60% - 强调文字颜色 6 4 4" xfId="607"/>
    <cellStyle name="60% - 强调文字颜色 6 4 5" xfId="608"/>
    <cellStyle name="60% - 强调文字颜色 6 5" xfId="609"/>
    <cellStyle name="60% - 强调文字颜色 6 5 2" xfId="610"/>
    <cellStyle name="60% - 强调文字颜色 6 5 3" xfId="611"/>
    <cellStyle name="60% - 强调文字颜色 6 5 4" xfId="612"/>
    <cellStyle name="60% - 强调文字颜色 6 5 5" xfId="613"/>
    <cellStyle name="60% - 强调文字颜色 6 6" xfId="614"/>
    <cellStyle name="60% - 强调文字颜色 6 6 2" xfId="615"/>
    <cellStyle name="60% - 强调文字颜色 6 6 3" xfId="616"/>
    <cellStyle name="60% - 强调文字颜色 6 6 4" xfId="617"/>
    <cellStyle name="60% - 强调文字颜色 6 6 5" xfId="618"/>
    <cellStyle name="60% - 强调文字颜色 6 7" xfId="619"/>
    <cellStyle name="60% - 强调文字颜色 6 8" xfId="620"/>
    <cellStyle name="60% - 强调文字颜色 6 9" xfId="621"/>
    <cellStyle name="oft Excel]&#10;_x000d_Comment=open=/f を指定すると、ユーザー定義関数を関数貼り付けの一覧に登録することができます。&#10;_x000d_Maximized" xfId="622"/>
    <cellStyle name="oft Excel]&#10;_x000d_Comment=open=/f を指定すると、ユーザー定義関数を関数貼り付けの一覧に登録することができます。&#10;_x000d_Maximized 13" xfId="623"/>
    <cellStyle name="oft Excel]&#10;_x000d_Comment=open=/f を指定すると、ユーザー定義関数を関数貼り付けの一覧に登録することができます。&#10;_x000d_Maximized 14" xfId="624"/>
    <cellStyle name="oft Excel]&#10;_x000d_Comment=open=/f を指定すると、ユーザー定義関数を関数貼り付けの一覧に登録することができます。&#10;_x000d_Maximized 15" xfId="625"/>
    <cellStyle name="oft Excel]&#10;_x000d_Comment=open=/f を指定すると、ユーザー定義関数を関数貼り付けの一覧に登録することができます。&#10;_x000d_Maximized 2" xfId="626"/>
    <cellStyle name="oft Excel]&#10;_x000d_Comment=open=/f を指定すると、ユーザー定義関数を関数貼り付けの一覧に登録することができます。&#10;_x000d_Maximized 2 2" xfId="627"/>
    <cellStyle name="oft Excel]&#10;_x000d_Comment=open=/f を指定すると、ユーザー定義関数を関数貼り付けの一覧に登録することができます。&#10;_x000d_Maximized 2 2 2" xfId="628"/>
    <cellStyle name="oft Excel]&#10;_x000d_Comment=open=/f を指定すると、ユーザー定義関数を関数貼り付けの一覧に登録することができます。&#10;_x000d_Maximized 2 3" xfId="629"/>
    <cellStyle name="oft Excel]&#10;_x000d_Comment=open=/f を指定すると、ユーザー定義関数を関数貼り付けの一覧に登録することができます。&#10;_x000d_Maximized 2 4" xfId="1723"/>
    <cellStyle name="oft Excel]&#10;_x000d_Comment=open=/f を指定すると、ユーザー定義関数を関数貼り付けの一覧に登録することができます。&#10;_x000d_Maximized 2 5" xfId="1725"/>
    <cellStyle name="oft Excel]&#10;_x000d_Comment=open=/f を指定すると、ユーザー定義関数を関数貼り付けの一覧に登録することができます。&#10;_x000d_Maximized 2 8" xfId="630"/>
    <cellStyle name="oft Excel]&#10;_x000d_Comment=open=/f を指定すると、ユーザー定義関数を関数貼り付けの一覧に登録することができます。&#10;_x000d_Maximized 2 9" xfId="631"/>
    <cellStyle name="oft Excel]&#10;_x000d_Comment=open=/f を指定すると、ユーザー定義関数を関数貼り付けの一覧に登録することができます。&#10;_x000d_Maximized 3 2" xfId="632"/>
    <cellStyle name="oft Excel]&#10;_x000d_Comment=open=/f を指定すると、ユーザー定義関数を関数貼り付けの一覧に登録することができます。&#10;_x000d_Maximized 3 2 2" xfId="1722"/>
    <cellStyle name="oft Excel]&#10;_x000d_Comment=open=/f を指定すると、ユーザー定義関数を関数貼り付けの一覧に登録することができます。&#10;_x000d_Maximized 3 2 3" xfId="1724"/>
    <cellStyle name="oft Excel]&#10;_x000d_Comment=open=/f を指定すると、ユーザー定義関数を関数貼り付けの一覧に登録することができます。&#10;_x000d_Maximized 6" xfId="633"/>
    <cellStyle name="oft Excel]&#10;_x000d_Comment=open=/f を指定すると、ユーザー定義関数を関数貼り付けの一覧に登録することができます。&#10;_x000d_Maximized 7" xfId="634"/>
    <cellStyle name="oft Excel]&#10;_x000d_Comment=open=/f を指定すると、ユーザー定義関数を関数貼り付けの一覧に登録することができます。&#10;_x000d_Maximized 8" xfId="635"/>
    <cellStyle name="oft Excel]_x005f_x000a__x005f_x000d_Comment=open=/f を指定すると、ユーザー定義関数を関数貼り付けの一覧に登録することができます。_x005f_x000a__x005f_x000d_Maximized" xfId="636"/>
    <cellStyle name="标题 1 10" xfId="637"/>
    <cellStyle name="标题 1 11" xfId="638"/>
    <cellStyle name="标题 1 12" xfId="639"/>
    <cellStyle name="标题 1 2" xfId="640"/>
    <cellStyle name="标题 1 2 2" xfId="641"/>
    <cellStyle name="标题 1 2 3" xfId="642"/>
    <cellStyle name="标题 1 2 4" xfId="643"/>
    <cellStyle name="标题 1 2 5" xfId="644"/>
    <cellStyle name="标题 1 2 6" xfId="645"/>
    <cellStyle name="标题 1 2 7" xfId="646"/>
    <cellStyle name="标题 1 3" xfId="647"/>
    <cellStyle name="标题 1 3 2" xfId="648"/>
    <cellStyle name="标题 1 3 3" xfId="649"/>
    <cellStyle name="标题 1 3 4" xfId="650"/>
    <cellStyle name="标题 1 3 5" xfId="651"/>
    <cellStyle name="标题 1 4" xfId="652"/>
    <cellStyle name="标题 1 4 2" xfId="653"/>
    <cellStyle name="标题 1 4 3" xfId="654"/>
    <cellStyle name="标题 1 4 4" xfId="655"/>
    <cellStyle name="标题 1 4 5" xfId="656"/>
    <cellStyle name="标题 1 5" xfId="657"/>
    <cellStyle name="标题 1 5 2" xfId="658"/>
    <cellStyle name="标题 1 5 3" xfId="659"/>
    <cellStyle name="标题 1 5 4" xfId="660"/>
    <cellStyle name="标题 1 5 5" xfId="661"/>
    <cellStyle name="标题 1 6" xfId="662"/>
    <cellStyle name="标题 1 6 2" xfId="663"/>
    <cellStyle name="标题 1 6 3" xfId="664"/>
    <cellStyle name="标题 1 6 4" xfId="665"/>
    <cellStyle name="标题 1 6 5" xfId="666"/>
    <cellStyle name="标题 1 7" xfId="667"/>
    <cellStyle name="标题 1 8" xfId="668"/>
    <cellStyle name="标题 1 9" xfId="669"/>
    <cellStyle name="标题 10" xfId="670"/>
    <cellStyle name="标题 11" xfId="671"/>
    <cellStyle name="标题 12" xfId="672"/>
    <cellStyle name="标题 13" xfId="673"/>
    <cellStyle name="标题 14" xfId="674"/>
    <cellStyle name="标题 15" xfId="675"/>
    <cellStyle name="标题 2 10" xfId="676"/>
    <cellStyle name="标题 2 11" xfId="677"/>
    <cellStyle name="标题 2 12" xfId="678"/>
    <cellStyle name="标题 2 2" xfId="679"/>
    <cellStyle name="标题 2 2 2" xfId="680"/>
    <cellStyle name="标题 2 2 3" xfId="681"/>
    <cellStyle name="标题 2 2 4" xfId="682"/>
    <cellStyle name="标题 2 2 5" xfId="683"/>
    <cellStyle name="标题 2 2 6" xfId="684"/>
    <cellStyle name="标题 2 2 7" xfId="685"/>
    <cellStyle name="标题 2 3" xfId="686"/>
    <cellStyle name="标题 2 3 2" xfId="687"/>
    <cellStyle name="标题 2 3 3" xfId="688"/>
    <cellStyle name="标题 2 3 4" xfId="689"/>
    <cellStyle name="标题 2 3 5" xfId="690"/>
    <cellStyle name="标题 2 4" xfId="691"/>
    <cellStyle name="标题 2 4 2" xfId="692"/>
    <cellStyle name="标题 2 4 3" xfId="693"/>
    <cellStyle name="标题 2 4 4" xfId="694"/>
    <cellStyle name="标题 2 4 5" xfId="695"/>
    <cellStyle name="标题 2 5" xfId="696"/>
    <cellStyle name="标题 2 5 2" xfId="697"/>
    <cellStyle name="标题 2 5 3" xfId="698"/>
    <cellStyle name="标题 2 5 4" xfId="699"/>
    <cellStyle name="标题 2 5 5" xfId="700"/>
    <cellStyle name="标题 2 6" xfId="701"/>
    <cellStyle name="标题 2 6 2" xfId="702"/>
    <cellStyle name="标题 2 6 3" xfId="703"/>
    <cellStyle name="标题 2 6 4" xfId="704"/>
    <cellStyle name="标题 2 6 5" xfId="705"/>
    <cellStyle name="标题 2 7" xfId="706"/>
    <cellStyle name="标题 2 8" xfId="707"/>
    <cellStyle name="标题 2 9" xfId="708"/>
    <cellStyle name="标题 3 10" xfId="709"/>
    <cellStyle name="标题 3 11" xfId="710"/>
    <cellStyle name="标题 3 12" xfId="711"/>
    <cellStyle name="标题 3 2" xfId="712"/>
    <cellStyle name="标题 3 2 2" xfId="713"/>
    <cellStyle name="标题 3 2 3" xfId="714"/>
    <cellStyle name="标题 3 2 4" xfId="715"/>
    <cellStyle name="标题 3 2 5" xfId="716"/>
    <cellStyle name="标题 3 2 6" xfId="717"/>
    <cellStyle name="标题 3 2 7" xfId="718"/>
    <cellStyle name="标题 3 3" xfId="719"/>
    <cellStyle name="标题 3 3 2" xfId="720"/>
    <cellStyle name="标题 3 3 3" xfId="721"/>
    <cellStyle name="标题 3 3 4" xfId="722"/>
    <cellStyle name="标题 3 3 5" xfId="723"/>
    <cellStyle name="标题 3 4" xfId="724"/>
    <cellStyle name="标题 3 4 2" xfId="725"/>
    <cellStyle name="标题 3 4 3" xfId="726"/>
    <cellStyle name="标题 3 4 4" xfId="727"/>
    <cellStyle name="标题 3 4 5" xfId="728"/>
    <cellStyle name="标题 3 5" xfId="729"/>
    <cellStyle name="标题 3 5 2" xfId="730"/>
    <cellStyle name="标题 3 5 3" xfId="731"/>
    <cellStyle name="标题 3 5 4" xfId="732"/>
    <cellStyle name="标题 3 5 5" xfId="733"/>
    <cellStyle name="标题 3 6" xfId="734"/>
    <cellStyle name="标题 3 6 2" xfId="735"/>
    <cellStyle name="标题 3 6 3" xfId="736"/>
    <cellStyle name="标题 3 6 4" xfId="737"/>
    <cellStyle name="标题 3 6 5" xfId="738"/>
    <cellStyle name="标题 3 7" xfId="739"/>
    <cellStyle name="标题 3 8" xfId="740"/>
    <cellStyle name="标题 3 9" xfId="741"/>
    <cellStyle name="标题 4 10" xfId="742"/>
    <cellStyle name="标题 4 11" xfId="743"/>
    <cellStyle name="标题 4 12" xfId="744"/>
    <cellStyle name="标题 4 2" xfId="745"/>
    <cellStyle name="标题 4 2 2" xfId="746"/>
    <cellStyle name="标题 4 2 3" xfId="747"/>
    <cellStyle name="标题 4 2 4" xfId="748"/>
    <cellStyle name="标题 4 2 5" xfId="749"/>
    <cellStyle name="标题 4 2 6" xfId="750"/>
    <cellStyle name="标题 4 2 7" xfId="751"/>
    <cellStyle name="标题 4 3" xfId="752"/>
    <cellStyle name="标题 4 3 2" xfId="753"/>
    <cellStyle name="标题 4 3 3" xfId="754"/>
    <cellStyle name="标题 4 3 4" xfId="755"/>
    <cellStyle name="标题 4 3 5" xfId="756"/>
    <cellStyle name="标题 4 4" xfId="757"/>
    <cellStyle name="标题 4 4 2" xfId="758"/>
    <cellStyle name="标题 4 4 3" xfId="759"/>
    <cellStyle name="标题 4 4 4" xfId="760"/>
    <cellStyle name="标题 4 4 5" xfId="761"/>
    <cellStyle name="标题 4 5" xfId="762"/>
    <cellStyle name="标题 4 5 2" xfId="763"/>
    <cellStyle name="标题 4 5 3" xfId="764"/>
    <cellStyle name="标题 4 5 4" xfId="765"/>
    <cellStyle name="标题 4 5 5" xfId="766"/>
    <cellStyle name="标题 4 6" xfId="767"/>
    <cellStyle name="标题 4 6 2" xfId="768"/>
    <cellStyle name="标题 4 6 3" xfId="769"/>
    <cellStyle name="标题 4 6 4" xfId="770"/>
    <cellStyle name="标题 4 6 5" xfId="771"/>
    <cellStyle name="标题 4 7" xfId="772"/>
    <cellStyle name="标题 4 8" xfId="773"/>
    <cellStyle name="标题 4 9" xfId="774"/>
    <cellStyle name="标题 5" xfId="775"/>
    <cellStyle name="标题 5 2" xfId="776"/>
    <cellStyle name="标题 5 3" xfId="777"/>
    <cellStyle name="标题 5 4" xfId="778"/>
    <cellStyle name="标题 5 5" xfId="779"/>
    <cellStyle name="标题 5 6" xfId="780"/>
    <cellStyle name="标题 5 7" xfId="781"/>
    <cellStyle name="标题 6" xfId="782"/>
    <cellStyle name="标题 6 2" xfId="783"/>
    <cellStyle name="标题 6 3" xfId="784"/>
    <cellStyle name="标题 6 4" xfId="785"/>
    <cellStyle name="标题 6 5" xfId="786"/>
    <cellStyle name="标题 7" xfId="787"/>
    <cellStyle name="标题 7 2" xfId="788"/>
    <cellStyle name="标题 7 3" xfId="789"/>
    <cellStyle name="标题 7 4" xfId="790"/>
    <cellStyle name="标题 7 5" xfId="791"/>
    <cellStyle name="标题 8" xfId="792"/>
    <cellStyle name="标题 8 2" xfId="793"/>
    <cellStyle name="标题 8 3" xfId="794"/>
    <cellStyle name="标题 8 4" xfId="795"/>
    <cellStyle name="标题 8 5" xfId="796"/>
    <cellStyle name="标题 9" xfId="797"/>
    <cellStyle name="标题 9 2" xfId="798"/>
    <cellStyle name="标题 9 3" xfId="799"/>
    <cellStyle name="标题 9 4" xfId="800"/>
    <cellStyle name="标题 9 5" xfId="801"/>
    <cellStyle name="差 10" xfId="802"/>
    <cellStyle name="差 11" xfId="803"/>
    <cellStyle name="差 12" xfId="804"/>
    <cellStyle name="差 2" xfId="805"/>
    <cellStyle name="差 2 2" xfId="806"/>
    <cellStyle name="差 2 3" xfId="807"/>
    <cellStyle name="差 2 4" xfId="808"/>
    <cellStyle name="差 2 5" xfId="809"/>
    <cellStyle name="差 2 6" xfId="810"/>
    <cellStyle name="差 2 7" xfId="811"/>
    <cellStyle name="差 3" xfId="812"/>
    <cellStyle name="差 3 2" xfId="813"/>
    <cellStyle name="差 3 3" xfId="814"/>
    <cellStyle name="差 3 4" xfId="815"/>
    <cellStyle name="差 3 5" xfId="816"/>
    <cellStyle name="差 4" xfId="817"/>
    <cellStyle name="差 4 2" xfId="818"/>
    <cellStyle name="差 4 3" xfId="819"/>
    <cellStyle name="差 4 4" xfId="820"/>
    <cellStyle name="差 4 5" xfId="821"/>
    <cellStyle name="差 5" xfId="822"/>
    <cellStyle name="差 5 2" xfId="823"/>
    <cellStyle name="差 5 3" xfId="824"/>
    <cellStyle name="差 5 4" xfId="825"/>
    <cellStyle name="差 5 5" xfId="826"/>
    <cellStyle name="差 6" xfId="827"/>
    <cellStyle name="差 6 2" xfId="828"/>
    <cellStyle name="差 6 3" xfId="829"/>
    <cellStyle name="差 6 4" xfId="830"/>
    <cellStyle name="差 6 5" xfId="831"/>
    <cellStyle name="差 7" xfId="832"/>
    <cellStyle name="差 8" xfId="833"/>
    <cellStyle name="差 9" xfId="834"/>
    <cellStyle name="常规" xfId="0" builtinId="0"/>
    <cellStyle name="常规 10" xfId="835"/>
    <cellStyle name="常规 10 2" xfId="836"/>
    <cellStyle name="常规 10 2 2" xfId="837"/>
    <cellStyle name="常规 10 2 2 2" xfId="838"/>
    <cellStyle name="常规 10 3" xfId="839"/>
    <cellStyle name="常规 10 4" xfId="840"/>
    <cellStyle name="常规 10 5" xfId="841"/>
    <cellStyle name="常规 10 6" xfId="842"/>
    <cellStyle name="常规 11" xfId="843"/>
    <cellStyle name="常规 11 2" xfId="844"/>
    <cellStyle name="常规 12" xfId="845"/>
    <cellStyle name="常规 13" xfId="846"/>
    <cellStyle name="常规 133" xfId="847"/>
    <cellStyle name="常规 133 2" xfId="848"/>
    <cellStyle name="常规 134" xfId="849"/>
    <cellStyle name="常规 14" xfId="850"/>
    <cellStyle name="常规 14 2" xfId="851"/>
    <cellStyle name="常规 2" xfId="852"/>
    <cellStyle name="常规 2 10" xfId="853"/>
    <cellStyle name="常规 2 11" xfId="854"/>
    <cellStyle name="常规 2 12" xfId="855"/>
    <cellStyle name="常规 2 13" xfId="856"/>
    <cellStyle name="常规 2 14" xfId="857"/>
    <cellStyle name="常规 2 2" xfId="858"/>
    <cellStyle name="常规 2 2 10" xfId="859"/>
    <cellStyle name="常规 2 2 2" xfId="860"/>
    <cellStyle name="常规 2 2 2 2" xfId="861"/>
    <cellStyle name="常规 2 2 2 2 2" xfId="862"/>
    <cellStyle name="常规 2 2 2 2 2 2" xfId="863"/>
    <cellStyle name="常规 2 2 2 3" xfId="864"/>
    <cellStyle name="常规 2 2 2 4" xfId="865"/>
    <cellStyle name="常规 2 2 2 5" xfId="866"/>
    <cellStyle name="常规 2 2 2 6" xfId="867"/>
    <cellStyle name="常规 2 2 3" xfId="868"/>
    <cellStyle name="常规 2 2 4" xfId="869"/>
    <cellStyle name="常规 2 3" xfId="870"/>
    <cellStyle name="常规 2 3 2" xfId="871"/>
    <cellStyle name="常规 2 3 2 2" xfId="872"/>
    <cellStyle name="常规 2 3 2 2 2" xfId="873"/>
    <cellStyle name="常规 2 3 3" xfId="874"/>
    <cellStyle name="常规 2 3 3 2" xfId="875"/>
    <cellStyle name="常规 2 3 3 2 2" xfId="876"/>
    <cellStyle name="常规 2 3 4" xfId="877"/>
    <cellStyle name="常规 2 3 5" xfId="878"/>
    <cellStyle name="常规 2 4" xfId="879"/>
    <cellStyle name="常规 2 5" xfId="880"/>
    <cellStyle name="常规 2 6" xfId="881"/>
    <cellStyle name="常规 2 7" xfId="882"/>
    <cellStyle name="常规 2 8" xfId="883"/>
    <cellStyle name="常规 2 9" xfId="884"/>
    <cellStyle name="常规 24" xfId="885"/>
    <cellStyle name="常规 3" xfId="886"/>
    <cellStyle name="常规 3 10" xfId="887"/>
    <cellStyle name="常规 3 11" xfId="888"/>
    <cellStyle name="常规 3 2" xfId="889"/>
    <cellStyle name="常规 3 2 2" xfId="890"/>
    <cellStyle name="常规 3 2 2 2" xfId="891"/>
    <cellStyle name="常规 3 2 2 3" xfId="892"/>
    <cellStyle name="常规 3 3" xfId="893"/>
    <cellStyle name="常规 3 3 2" xfId="894"/>
    <cellStyle name="常规 3 3 2 2" xfId="895"/>
    <cellStyle name="常规 3 4" xfId="896"/>
    <cellStyle name="常规 3 5" xfId="897"/>
    <cellStyle name="常规 3 6" xfId="898"/>
    <cellStyle name="常规 3 7" xfId="899"/>
    <cellStyle name="常规 3 8" xfId="900"/>
    <cellStyle name="常规 3 9" xfId="901"/>
    <cellStyle name="常规 4" xfId="902"/>
    <cellStyle name="常规 4 10" xfId="903"/>
    <cellStyle name="常规 4 11" xfId="904"/>
    <cellStyle name="常规 4 12" xfId="905"/>
    <cellStyle name="常规 4 13" xfId="906"/>
    <cellStyle name="常规 4 2" xfId="907"/>
    <cellStyle name="常规 4 2 2" xfId="908"/>
    <cellStyle name="常规 4 2 2 2" xfId="909"/>
    <cellStyle name="常规 4 2 2 2 2" xfId="910"/>
    <cellStyle name="常规 4 2 3" xfId="911"/>
    <cellStyle name="常规 4 2 4" xfId="912"/>
    <cellStyle name="常规 4 2 5" xfId="913"/>
    <cellStyle name="常规 4 2 6" xfId="914"/>
    <cellStyle name="常规 4 3" xfId="915"/>
    <cellStyle name="常规 4 4" xfId="916"/>
    <cellStyle name="常规 4 5" xfId="917"/>
    <cellStyle name="常规 4 6" xfId="918"/>
    <cellStyle name="常规 4 7" xfId="919"/>
    <cellStyle name="常规 4 8" xfId="920"/>
    <cellStyle name="常规 4 9" xfId="921"/>
    <cellStyle name="常规 44" xfId="922"/>
    <cellStyle name="常规 5" xfId="923"/>
    <cellStyle name="常规 5 10" xfId="924"/>
    <cellStyle name="常规 5 2" xfId="925"/>
    <cellStyle name="常规 5 2 2" xfId="926"/>
    <cellStyle name="常规 5 2 3" xfId="927"/>
    <cellStyle name="常规 5 2 4" xfId="928"/>
    <cellStyle name="常规 5 2 5" xfId="929"/>
    <cellStyle name="常规 5 3" xfId="930"/>
    <cellStyle name="常规 5 4" xfId="931"/>
    <cellStyle name="常规 5 5" xfId="932"/>
    <cellStyle name="常规 5 6" xfId="933"/>
    <cellStyle name="常规 5 7" xfId="934"/>
    <cellStyle name="常规 5 8" xfId="935"/>
    <cellStyle name="常规 5 9" xfId="936"/>
    <cellStyle name="常规 6" xfId="937"/>
    <cellStyle name="常规 6 10" xfId="938"/>
    <cellStyle name="常规 6 2" xfId="939"/>
    <cellStyle name="常规 6 3" xfId="940"/>
    <cellStyle name="常规 6 4" xfId="941"/>
    <cellStyle name="常规 6 5" xfId="942"/>
    <cellStyle name="常规 6 6" xfId="943"/>
    <cellStyle name="常规 6 7" xfId="944"/>
    <cellStyle name="常规 6 8" xfId="945"/>
    <cellStyle name="常规 6 9" xfId="946"/>
    <cellStyle name="常规 7" xfId="947"/>
    <cellStyle name="常规 7 2" xfId="948"/>
    <cellStyle name="常规 7 2 2" xfId="949"/>
    <cellStyle name="常规 8" xfId="950"/>
    <cellStyle name="常规 8 2" xfId="951"/>
    <cellStyle name="常规 8 2 2" xfId="952"/>
    <cellStyle name="常规 8 2 2 2" xfId="953"/>
    <cellStyle name="常规 8 3" xfId="954"/>
    <cellStyle name="常规 8 4" xfId="955"/>
    <cellStyle name="常规 8 5" xfId="956"/>
    <cellStyle name="常规 8 6" xfId="957"/>
    <cellStyle name="常规 9" xfId="958"/>
    <cellStyle name="常规 9 2" xfId="959"/>
    <cellStyle name="常规 9 2 2" xfId="960"/>
    <cellStyle name="常规 9 2 2 2" xfId="961"/>
    <cellStyle name="常规 9 3" xfId="962"/>
    <cellStyle name="常规 9 4" xfId="963"/>
    <cellStyle name="常规 9 5" xfId="964"/>
    <cellStyle name="常规 9 6" xfId="965"/>
    <cellStyle name="常规_检测" xfId="966"/>
    <cellStyle name="好 10" xfId="967"/>
    <cellStyle name="好 11" xfId="968"/>
    <cellStyle name="好 12" xfId="969"/>
    <cellStyle name="好 2" xfId="970"/>
    <cellStyle name="好 2 2" xfId="971"/>
    <cellStyle name="好 2 3" xfId="972"/>
    <cellStyle name="好 2 4" xfId="973"/>
    <cellStyle name="好 2 5" xfId="974"/>
    <cellStyle name="好 2 6" xfId="975"/>
    <cellStyle name="好 2 7" xfId="976"/>
    <cellStyle name="好 3" xfId="977"/>
    <cellStyle name="好 3 2" xfId="978"/>
    <cellStyle name="好 3 3" xfId="979"/>
    <cellStyle name="好 3 4" xfId="980"/>
    <cellStyle name="好 3 5" xfId="981"/>
    <cellStyle name="好 4" xfId="982"/>
    <cellStyle name="好 4 2" xfId="983"/>
    <cellStyle name="好 4 3" xfId="984"/>
    <cellStyle name="好 4 4" xfId="985"/>
    <cellStyle name="好 4 5" xfId="986"/>
    <cellStyle name="好 5" xfId="987"/>
    <cellStyle name="好 5 2" xfId="988"/>
    <cellStyle name="好 5 3" xfId="989"/>
    <cellStyle name="好 5 4" xfId="990"/>
    <cellStyle name="好 5 5" xfId="991"/>
    <cellStyle name="好 6" xfId="992"/>
    <cellStyle name="好 6 2" xfId="993"/>
    <cellStyle name="好 6 3" xfId="994"/>
    <cellStyle name="好 6 4" xfId="995"/>
    <cellStyle name="好 6 5" xfId="996"/>
    <cellStyle name="好 7" xfId="997"/>
    <cellStyle name="好 8" xfId="998"/>
    <cellStyle name="好 9" xfId="999"/>
    <cellStyle name="汇总 10" xfId="1000"/>
    <cellStyle name="汇总 11" xfId="1001"/>
    <cellStyle name="汇总 12" xfId="1002"/>
    <cellStyle name="汇总 2" xfId="1003"/>
    <cellStyle name="汇总 2 2" xfId="1004"/>
    <cellStyle name="汇总 2 3" xfId="1005"/>
    <cellStyle name="汇总 2 4" xfId="1006"/>
    <cellStyle name="汇总 2 5" xfId="1007"/>
    <cellStyle name="汇总 2 6" xfId="1008"/>
    <cellStyle name="汇总 2 7" xfId="1009"/>
    <cellStyle name="汇总 3" xfId="1010"/>
    <cellStyle name="汇总 3 2" xfId="1011"/>
    <cellStyle name="汇总 3 3" xfId="1012"/>
    <cellStyle name="汇总 3 4" xfId="1013"/>
    <cellStyle name="汇总 3 5" xfId="1014"/>
    <cellStyle name="汇总 4" xfId="1015"/>
    <cellStyle name="汇总 4 2" xfId="1016"/>
    <cellStyle name="汇总 4 3" xfId="1017"/>
    <cellStyle name="汇总 4 4" xfId="1018"/>
    <cellStyle name="汇总 4 5" xfId="1019"/>
    <cellStyle name="汇总 5" xfId="1020"/>
    <cellStyle name="汇总 5 2" xfId="1021"/>
    <cellStyle name="汇总 5 3" xfId="1022"/>
    <cellStyle name="汇总 5 4" xfId="1023"/>
    <cellStyle name="汇总 5 5" xfId="1024"/>
    <cellStyle name="汇总 6" xfId="1025"/>
    <cellStyle name="汇总 6 2" xfId="1026"/>
    <cellStyle name="汇总 6 3" xfId="1027"/>
    <cellStyle name="汇总 6 4" xfId="1028"/>
    <cellStyle name="汇总 6 5" xfId="1029"/>
    <cellStyle name="汇总 7" xfId="1030"/>
    <cellStyle name="汇总 8" xfId="1031"/>
    <cellStyle name="汇总 9" xfId="1032"/>
    <cellStyle name="计算 10" xfId="1033"/>
    <cellStyle name="计算 11" xfId="1034"/>
    <cellStyle name="计算 12" xfId="1035"/>
    <cellStyle name="计算 2" xfId="1036"/>
    <cellStyle name="计算 2 2" xfId="1037"/>
    <cellStyle name="计算 2 3" xfId="1038"/>
    <cellStyle name="计算 2 4" xfId="1039"/>
    <cellStyle name="计算 2 5" xfId="1040"/>
    <cellStyle name="计算 2 6" xfId="1041"/>
    <cellStyle name="计算 2 7" xfId="1042"/>
    <cellStyle name="计算 3" xfId="1043"/>
    <cellStyle name="计算 3 2" xfId="1044"/>
    <cellStyle name="计算 3 3" xfId="1045"/>
    <cellStyle name="计算 3 4" xfId="1046"/>
    <cellStyle name="计算 3 5" xfId="1047"/>
    <cellStyle name="计算 4" xfId="1048"/>
    <cellStyle name="计算 4 2" xfId="1049"/>
    <cellStyle name="计算 4 3" xfId="1050"/>
    <cellStyle name="计算 4 4" xfId="1051"/>
    <cellStyle name="计算 4 5" xfId="1052"/>
    <cellStyle name="计算 5" xfId="1053"/>
    <cellStyle name="计算 5 2" xfId="1054"/>
    <cellStyle name="计算 5 3" xfId="1055"/>
    <cellStyle name="计算 5 4" xfId="1056"/>
    <cellStyle name="计算 5 5" xfId="1057"/>
    <cellStyle name="计算 6" xfId="1058"/>
    <cellStyle name="计算 6 2" xfId="1059"/>
    <cellStyle name="计算 6 3" xfId="1060"/>
    <cellStyle name="计算 6 4" xfId="1061"/>
    <cellStyle name="计算 6 5" xfId="1062"/>
    <cellStyle name="计算 7" xfId="1063"/>
    <cellStyle name="计算 8" xfId="1064"/>
    <cellStyle name="计算 9" xfId="1065"/>
    <cellStyle name="检查单元格 10" xfId="1066"/>
    <cellStyle name="检查单元格 11" xfId="1067"/>
    <cellStyle name="检查单元格 12" xfId="1068"/>
    <cellStyle name="检查单元格 2" xfId="1069"/>
    <cellStyle name="检查单元格 2 2" xfId="1070"/>
    <cellStyle name="检查单元格 2 3" xfId="1071"/>
    <cellStyle name="检查单元格 2 4" xfId="1072"/>
    <cellStyle name="检查单元格 2 5" xfId="1073"/>
    <cellStyle name="检查单元格 2 6" xfId="1074"/>
    <cellStyle name="检查单元格 2 7" xfId="1075"/>
    <cellStyle name="检查单元格 3" xfId="1076"/>
    <cellStyle name="检查单元格 3 2" xfId="1077"/>
    <cellStyle name="检查单元格 3 3" xfId="1078"/>
    <cellStyle name="检查单元格 3 4" xfId="1079"/>
    <cellStyle name="检查单元格 3 5" xfId="1080"/>
    <cellStyle name="检查单元格 4" xfId="1081"/>
    <cellStyle name="检查单元格 4 2" xfId="1082"/>
    <cellStyle name="检查单元格 4 3" xfId="1083"/>
    <cellStyle name="检查单元格 4 4" xfId="1084"/>
    <cellStyle name="检查单元格 4 5" xfId="1085"/>
    <cellStyle name="检查单元格 5" xfId="1086"/>
    <cellStyle name="检查单元格 5 2" xfId="1087"/>
    <cellStyle name="检查单元格 5 3" xfId="1088"/>
    <cellStyle name="检查单元格 5 4" xfId="1089"/>
    <cellStyle name="检查单元格 5 5" xfId="1090"/>
    <cellStyle name="检查单元格 6" xfId="1091"/>
    <cellStyle name="检查单元格 6 2" xfId="1092"/>
    <cellStyle name="检查单元格 6 3" xfId="1093"/>
    <cellStyle name="检查单元格 6 4" xfId="1094"/>
    <cellStyle name="检查单元格 6 5" xfId="1095"/>
    <cellStyle name="检查单元格 7" xfId="1096"/>
    <cellStyle name="检查单元格 8" xfId="1097"/>
    <cellStyle name="检查单元格 9" xfId="1098"/>
    <cellStyle name="解释性文本 10" xfId="1099"/>
    <cellStyle name="解释性文本 11" xfId="1100"/>
    <cellStyle name="解释性文本 12" xfId="1101"/>
    <cellStyle name="解释性文本 2" xfId="1102"/>
    <cellStyle name="解释性文本 2 2" xfId="1103"/>
    <cellStyle name="解释性文本 2 3" xfId="1104"/>
    <cellStyle name="解释性文本 2 4" xfId="1105"/>
    <cellStyle name="解释性文本 2 5" xfId="1106"/>
    <cellStyle name="解释性文本 2 6" xfId="1107"/>
    <cellStyle name="解释性文本 2 7" xfId="1108"/>
    <cellStyle name="解释性文本 3" xfId="1109"/>
    <cellStyle name="解释性文本 3 2" xfId="1110"/>
    <cellStyle name="解释性文本 3 3" xfId="1111"/>
    <cellStyle name="解释性文本 3 4" xfId="1112"/>
    <cellStyle name="解释性文本 3 5" xfId="1113"/>
    <cellStyle name="解释性文本 4" xfId="1114"/>
    <cellStyle name="解释性文本 4 2" xfId="1115"/>
    <cellStyle name="解释性文本 4 3" xfId="1116"/>
    <cellStyle name="解释性文本 4 4" xfId="1117"/>
    <cellStyle name="解释性文本 4 5" xfId="1118"/>
    <cellStyle name="解释性文本 5" xfId="1119"/>
    <cellStyle name="解释性文本 5 2" xfId="1120"/>
    <cellStyle name="解释性文本 5 3" xfId="1121"/>
    <cellStyle name="解释性文本 5 4" xfId="1122"/>
    <cellStyle name="解释性文本 5 5" xfId="1123"/>
    <cellStyle name="解释性文本 6" xfId="1124"/>
    <cellStyle name="解释性文本 6 2" xfId="1125"/>
    <cellStyle name="解释性文本 6 3" xfId="1126"/>
    <cellStyle name="解释性文本 6 4" xfId="1127"/>
    <cellStyle name="解释性文本 6 5" xfId="1128"/>
    <cellStyle name="解释性文本 7" xfId="1129"/>
    <cellStyle name="解释性文本 8" xfId="1130"/>
    <cellStyle name="解释性文本 9" xfId="1131"/>
    <cellStyle name="警告文本 10" xfId="1132"/>
    <cellStyle name="警告文本 11" xfId="1133"/>
    <cellStyle name="警告文本 12" xfId="1134"/>
    <cellStyle name="警告文本 2" xfId="1135"/>
    <cellStyle name="警告文本 2 2" xfId="1136"/>
    <cellStyle name="警告文本 2 3" xfId="1137"/>
    <cellStyle name="警告文本 2 4" xfId="1138"/>
    <cellStyle name="警告文本 2 5" xfId="1139"/>
    <cellStyle name="警告文本 2 6" xfId="1140"/>
    <cellStyle name="警告文本 2 7" xfId="1141"/>
    <cellStyle name="警告文本 3" xfId="1142"/>
    <cellStyle name="警告文本 3 2" xfId="1143"/>
    <cellStyle name="警告文本 3 3" xfId="1144"/>
    <cellStyle name="警告文本 3 4" xfId="1145"/>
    <cellStyle name="警告文本 3 5" xfId="1146"/>
    <cellStyle name="警告文本 4" xfId="1147"/>
    <cellStyle name="警告文本 4 2" xfId="1148"/>
    <cellStyle name="警告文本 4 3" xfId="1149"/>
    <cellStyle name="警告文本 4 4" xfId="1150"/>
    <cellStyle name="警告文本 4 5" xfId="1151"/>
    <cellStyle name="警告文本 5" xfId="1152"/>
    <cellStyle name="警告文本 5 2" xfId="1153"/>
    <cellStyle name="警告文本 5 3" xfId="1154"/>
    <cellStyle name="警告文本 5 4" xfId="1155"/>
    <cellStyle name="警告文本 5 5" xfId="1156"/>
    <cellStyle name="警告文本 6" xfId="1157"/>
    <cellStyle name="警告文本 6 2" xfId="1158"/>
    <cellStyle name="警告文本 6 3" xfId="1159"/>
    <cellStyle name="警告文本 6 4" xfId="1160"/>
    <cellStyle name="警告文本 6 5" xfId="1161"/>
    <cellStyle name="警告文本 7" xfId="1162"/>
    <cellStyle name="警告文本 8" xfId="1163"/>
    <cellStyle name="警告文本 9" xfId="1164"/>
    <cellStyle name="链接单元格 10" xfId="1165"/>
    <cellStyle name="链接单元格 11" xfId="1166"/>
    <cellStyle name="链接单元格 12" xfId="1167"/>
    <cellStyle name="链接单元格 2" xfId="1168"/>
    <cellStyle name="链接单元格 2 2" xfId="1169"/>
    <cellStyle name="链接单元格 2 3" xfId="1170"/>
    <cellStyle name="链接单元格 2 4" xfId="1171"/>
    <cellStyle name="链接单元格 2 5" xfId="1172"/>
    <cellStyle name="链接单元格 2 6" xfId="1173"/>
    <cellStyle name="链接单元格 2 7" xfId="1174"/>
    <cellStyle name="链接单元格 3" xfId="1175"/>
    <cellStyle name="链接单元格 3 2" xfId="1176"/>
    <cellStyle name="链接单元格 3 3" xfId="1177"/>
    <cellStyle name="链接单元格 3 4" xfId="1178"/>
    <cellStyle name="链接单元格 3 5" xfId="1179"/>
    <cellStyle name="链接单元格 4" xfId="1180"/>
    <cellStyle name="链接单元格 4 2" xfId="1181"/>
    <cellStyle name="链接单元格 4 3" xfId="1182"/>
    <cellStyle name="链接单元格 4 4" xfId="1183"/>
    <cellStyle name="链接单元格 4 5" xfId="1184"/>
    <cellStyle name="链接单元格 5" xfId="1185"/>
    <cellStyle name="链接单元格 5 2" xfId="1186"/>
    <cellStyle name="链接单元格 5 3" xfId="1187"/>
    <cellStyle name="链接单元格 5 4" xfId="1188"/>
    <cellStyle name="链接单元格 5 5" xfId="1189"/>
    <cellStyle name="链接单元格 6" xfId="1190"/>
    <cellStyle name="链接单元格 6 2" xfId="1191"/>
    <cellStyle name="链接单元格 6 3" xfId="1192"/>
    <cellStyle name="链接单元格 6 4" xfId="1193"/>
    <cellStyle name="链接单元格 6 5" xfId="1194"/>
    <cellStyle name="链接单元格 7" xfId="1195"/>
    <cellStyle name="链接单元格 8" xfId="1196"/>
    <cellStyle name="链接单元格 9" xfId="1197"/>
    <cellStyle name="强调文字颜色 1 10" xfId="1198"/>
    <cellStyle name="强调文字颜色 1 11" xfId="1199"/>
    <cellStyle name="强调文字颜色 1 12" xfId="1200"/>
    <cellStyle name="强调文字颜色 1 2" xfId="1201"/>
    <cellStyle name="强调文字颜色 1 2 2" xfId="1202"/>
    <cellStyle name="强调文字颜色 1 2 3" xfId="1203"/>
    <cellStyle name="强调文字颜色 1 2 4" xfId="1204"/>
    <cellStyle name="强调文字颜色 1 2 5" xfId="1205"/>
    <cellStyle name="强调文字颜色 1 2 6" xfId="1206"/>
    <cellStyle name="强调文字颜色 1 2 7" xfId="1207"/>
    <cellStyle name="强调文字颜色 1 3" xfId="1208"/>
    <cellStyle name="强调文字颜色 1 3 2" xfId="1209"/>
    <cellStyle name="强调文字颜色 1 3 3" xfId="1210"/>
    <cellStyle name="强调文字颜色 1 3 4" xfId="1211"/>
    <cellStyle name="强调文字颜色 1 3 5" xfId="1212"/>
    <cellStyle name="强调文字颜色 1 4" xfId="1213"/>
    <cellStyle name="强调文字颜色 1 4 2" xfId="1214"/>
    <cellStyle name="强调文字颜色 1 4 3" xfId="1215"/>
    <cellStyle name="强调文字颜色 1 4 4" xfId="1216"/>
    <cellStyle name="强调文字颜色 1 4 5" xfId="1217"/>
    <cellStyle name="强调文字颜色 1 5" xfId="1218"/>
    <cellStyle name="强调文字颜色 1 5 2" xfId="1219"/>
    <cellStyle name="强调文字颜色 1 5 3" xfId="1220"/>
    <cellStyle name="强调文字颜色 1 5 4" xfId="1221"/>
    <cellStyle name="强调文字颜色 1 5 5" xfId="1222"/>
    <cellStyle name="强调文字颜色 1 6" xfId="1223"/>
    <cellStyle name="强调文字颜色 1 6 2" xfId="1224"/>
    <cellStyle name="强调文字颜色 1 6 3" xfId="1225"/>
    <cellStyle name="强调文字颜色 1 6 4" xfId="1226"/>
    <cellStyle name="强调文字颜色 1 6 5" xfId="1227"/>
    <cellStyle name="强调文字颜色 1 7" xfId="1228"/>
    <cellStyle name="强调文字颜色 1 8" xfId="1229"/>
    <cellStyle name="强调文字颜色 1 9" xfId="1230"/>
    <cellStyle name="强调文字颜色 2 10" xfId="1231"/>
    <cellStyle name="强调文字颜色 2 11" xfId="1232"/>
    <cellStyle name="强调文字颜色 2 12" xfId="1233"/>
    <cellStyle name="强调文字颜色 2 2" xfId="1234"/>
    <cellStyle name="强调文字颜色 2 2 2" xfId="1235"/>
    <cellStyle name="强调文字颜色 2 2 3" xfId="1236"/>
    <cellStyle name="强调文字颜色 2 2 4" xfId="1237"/>
    <cellStyle name="强调文字颜色 2 2 5" xfId="1238"/>
    <cellStyle name="强调文字颜色 2 2 6" xfId="1239"/>
    <cellStyle name="强调文字颜色 2 2 7" xfId="1240"/>
    <cellStyle name="强调文字颜色 2 3" xfId="1241"/>
    <cellStyle name="强调文字颜色 2 3 2" xfId="1242"/>
    <cellStyle name="强调文字颜色 2 3 3" xfId="1243"/>
    <cellStyle name="强调文字颜色 2 3 4" xfId="1244"/>
    <cellStyle name="强调文字颜色 2 3 5" xfId="1245"/>
    <cellStyle name="强调文字颜色 2 4" xfId="1246"/>
    <cellStyle name="强调文字颜色 2 4 2" xfId="1247"/>
    <cellStyle name="强调文字颜色 2 4 3" xfId="1248"/>
    <cellStyle name="强调文字颜色 2 4 4" xfId="1249"/>
    <cellStyle name="强调文字颜色 2 4 5" xfId="1250"/>
    <cellStyle name="强调文字颜色 2 5" xfId="1251"/>
    <cellStyle name="强调文字颜色 2 5 2" xfId="1252"/>
    <cellStyle name="强调文字颜色 2 5 3" xfId="1253"/>
    <cellStyle name="强调文字颜色 2 5 4" xfId="1254"/>
    <cellStyle name="强调文字颜色 2 5 5" xfId="1255"/>
    <cellStyle name="强调文字颜色 2 6" xfId="1256"/>
    <cellStyle name="强调文字颜色 2 6 2" xfId="1257"/>
    <cellStyle name="强调文字颜色 2 6 3" xfId="1258"/>
    <cellStyle name="强调文字颜色 2 6 4" xfId="1259"/>
    <cellStyle name="强调文字颜色 2 6 5" xfId="1260"/>
    <cellStyle name="强调文字颜色 2 7" xfId="1261"/>
    <cellStyle name="强调文字颜色 2 8" xfId="1262"/>
    <cellStyle name="强调文字颜色 2 9" xfId="1263"/>
    <cellStyle name="强调文字颜色 3 10" xfId="1264"/>
    <cellStyle name="强调文字颜色 3 11" xfId="1265"/>
    <cellStyle name="强调文字颜色 3 12" xfId="1266"/>
    <cellStyle name="强调文字颜色 3 2" xfId="1267"/>
    <cellStyle name="强调文字颜色 3 2 2" xfId="1268"/>
    <cellStyle name="强调文字颜色 3 2 3" xfId="1269"/>
    <cellStyle name="强调文字颜色 3 2 4" xfId="1270"/>
    <cellStyle name="强调文字颜色 3 2 5" xfId="1271"/>
    <cellStyle name="强调文字颜色 3 2 6" xfId="1272"/>
    <cellStyle name="强调文字颜色 3 2 7" xfId="1273"/>
    <cellStyle name="强调文字颜色 3 3" xfId="1274"/>
    <cellStyle name="强调文字颜色 3 3 2" xfId="1275"/>
    <cellStyle name="强调文字颜色 3 3 3" xfId="1276"/>
    <cellStyle name="强调文字颜色 3 3 4" xfId="1277"/>
    <cellStyle name="强调文字颜色 3 3 5" xfId="1278"/>
    <cellStyle name="强调文字颜色 3 4" xfId="1279"/>
    <cellStyle name="强调文字颜色 3 4 2" xfId="1280"/>
    <cellStyle name="强调文字颜色 3 4 3" xfId="1281"/>
    <cellStyle name="强调文字颜色 3 4 4" xfId="1282"/>
    <cellStyle name="强调文字颜色 3 4 5" xfId="1283"/>
    <cellStyle name="强调文字颜色 3 5" xfId="1284"/>
    <cellStyle name="强调文字颜色 3 5 2" xfId="1285"/>
    <cellStyle name="强调文字颜色 3 5 3" xfId="1286"/>
    <cellStyle name="强调文字颜色 3 5 4" xfId="1287"/>
    <cellStyle name="强调文字颜色 3 5 5" xfId="1288"/>
    <cellStyle name="强调文字颜色 3 6" xfId="1289"/>
    <cellStyle name="强调文字颜色 3 6 2" xfId="1290"/>
    <cellStyle name="强调文字颜色 3 6 3" xfId="1291"/>
    <cellStyle name="强调文字颜色 3 6 4" xfId="1292"/>
    <cellStyle name="强调文字颜色 3 6 5" xfId="1293"/>
    <cellStyle name="强调文字颜色 3 7" xfId="1294"/>
    <cellStyle name="强调文字颜色 3 8" xfId="1295"/>
    <cellStyle name="强调文字颜色 3 9" xfId="1296"/>
    <cellStyle name="强调文字颜色 4 10" xfId="1297"/>
    <cellStyle name="强调文字颜色 4 11" xfId="1298"/>
    <cellStyle name="强调文字颜色 4 12" xfId="1299"/>
    <cellStyle name="强调文字颜色 4 2" xfId="1300"/>
    <cellStyle name="强调文字颜色 4 2 2" xfId="1301"/>
    <cellStyle name="强调文字颜色 4 2 3" xfId="1302"/>
    <cellStyle name="强调文字颜色 4 2 4" xfId="1303"/>
    <cellStyle name="强调文字颜色 4 2 5" xfId="1304"/>
    <cellStyle name="强调文字颜色 4 2 6" xfId="1305"/>
    <cellStyle name="强调文字颜色 4 2 7" xfId="1306"/>
    <cellStyle name="强调文字颜色 4 3" xfId="1307"/>
    <cellStyle name="强调文字颜色 4 3 2" xfId="1308"/>
    <cellStyle name="强调文字颜色 4 3 3" xfId="1309"/>
    <cellStyle name="强调文字颜色 4 3 4" xfId="1310"/>
    <cellStyle name="强调文字颜色 4 3 5" xfId="1311"/>
    <cellStyle name="强调文字颜色 4 4" xfId="1312"/>
    <cellStyle name="强调文字颜色 4 4 2" xfId="1313"/>
    <cellStyle name="强调文字颜色 4 4 3" xfId="1314"/>
    <cellStyle name="强调文字颜色 4 4 4" xfId="1315"/>
    <cellStyle name="强调文字颜色 4 4 5" xfId="1316"/>
    <cellStyle name="强调文字颜色 4 5" xfId="1317"/>
    <cellStyle name="强调文字颜色 4 5 2" xfId="1318"/>
    <cellStyle name="强调文字颜色 4 5 3" xfId="1319"/>
    <cellStyle name="强调文字颜色 4 5 4" xfId="1320"/>
    <cellStyle name="强调文字颜色 4 5 5" xfId="1321"/>
    <cellStyle name="强调文字颜色 4 6" xfId="1322"/>
    <cellStyle name="强调文字颜色 4 6 2" xfId="1323"/>
    <cellStyle name="强调文字颜色 4 6 3" xfId="1324"/>
    <cellStyle name="强调文字颜色 4 6 4" xfId="1325"/>
    <cellStyle name="强调文字颜色 4 6 5" xfId="1326"/>
    <cellStyle name="强调文字颜色 4 7" xfId="1327"/>
    <cellStyle name="强调文字颜色 4 8" xfId="1328"/>
    <cellStyle name="强调文字颜色 4 9" xfId="1329"/>
    <cellStyle name="强调文字颜色 5 10" xfId="1330"/>
    <cellStyle name="强调文字颜色 5 11" xfId="1331"/>
    <cellStyle name="强调文字颜色 5 12" xfId="1332"/>
    <cellStyle name="强调文字颜色 5 2" xfId="1333"/>
    <cellStyle name="强调文字颜色 5 2 2" xfId="1334"/>
    <cellStyle name="强调文字颜色 5 2 3" xfId="1335"/>
    <cellStyle name="强调文字颜色 5 2 4" xfId="1336"/>
    <cellStyle name="强调文字颜色 5 2 5" xfId="1337"/>
    <cellStyle name="强调文字颜色 5 2 6" xfId="1338"/>
    <cellStyle name="强调文字颜色 5 2 7" xfId="1339"/>
    <cellStyle name="强调文字颜色 5 3" xfId="1340"/>
    <cellStyle name="强调文字颜色 5 3 2" xfId="1341"/>
    <cellStyle name="强调文字颜色 5 3 3" xfId="1342"/>
    <cellStyle name="强调文字颜色 5 3 4" xfId="1343"/>
    <cellStyle name="强调文字颜色 5 3 5" xfId="1344"/>
    <cellStyle name="强调文字颜色 5 4" xfId="1345"/>
    <cellStyle name="强调文字颜色 5 4 2" xfId="1346"/>
    <cellStyle name="强调文字颜色 5 4 3" xfId="1347"/>
    <cellStyle name="强调文字颜色 5 4 4" xfId="1348"/>
    <cellStyle name="强调文字颜色 5 4 5" xfId="1349"/>
    <cellStyle name="强调文字颜色 5 5" xfId="1350"/>
    <cellStyle name="强调文字颜色 5 5 2" xfId="1351"/>
    <cellStyle name="强调文字颜色 5 5 3" xfId="1352"/>
    <cellStyle name="强调文字颜色 5 5 4" xfId="1353"/>
    <cellStyle name="强调文字颜色 5 5 5" xfId="1354"/>
    <cellStyle name="强调文字颜色 5 6" xfId="1355"/>
    <cellStyle name="强调文字颜色 5 6 2" xfId="1356"/>
    <cellStyle name="强调文字颜色 5 6 3" xfId="1357"/>
    <cellStyle name="强调文字颜色 5 6 4" xfId="1358"/>
    <cellStyle name="强调文字颜色 5 6 5" xfId="1359"/>
    <cellStyle name="强调文字颜色 5 7" xfId="1360"/>
    <cellStyle name="强调文字颜色 5 8" xfId="1361"/>
    <cellStyle name="强调文字颜色 5 9" xfId="1362"/>
    <cellStyle name="强调文字颜色 6 10" xfId="1363"/>
    <cellStyle name="强调文字颜色 6 11" xfId="1364"/>
    <cellStyle name="强调文字颜色 6 12" xfId="1365"/>
    <cellStyle name="强调文字颜色 6 2" xfId="1366"/>
    <cellStyle name="强调文字颜色 6 2 2" xfId="1367"/>
    <cellStyle name="强调文字颜色 6 2 3" xfId="1368"/>
    <cellStyle name="强调文字颜色 6 2 4" xfId="1369"/>
    <cellStyle name="强调文字颜色 6 2 5" xfId="1370"/>
    <cellStyle name="强调文字颜色 6 2 6" xfId="1371"/>
    <cellStyle name="强调文字颜色 6 2 7" xfId="1372"/>
    <cellStyle name="强调文字颜色 6 3" xfId="1373"/>
    <cellStyle name="强调文字颜色 6 3 2" xfId="1374"/>
    <cellStyle name="强调文字颜色 6 3 3" xfId="1375"/>
    <cellStyle name="强调文字颜色 6 3 4" xfId="1376"/>
    <cellStyle name="强调文字颜色 6 3 5" xfId="1377"/>
    <cellStyle name="强调文字颜色 6 4" xfId="1378"/>
    <cellStyle name="强调文字颜色 6 4 2" xfId="1379"/>
    <cellStyle name="强调文字颜色 6 4 3" xfId="1380"/>
    <cellStyle name="强调文字颜色 6 4 4" xfId="1381"/>
    <cellStyle name="强调文字颜色 6 4 5" xfId="1382"/>
    <cellStyle name="强调文字颜色 6 5" xfId="1383"/>
    <cellStyle name="强调文字颜色 6 5 2" xfId="1384"/>
    <cellStyle name="强调文字颜色 6 5 3" xfId="1385"/>
    <cellStyle name="强调文字颜色 6 5 4" xfId="1386"/>
    <cellStyle name="强调文字颜色 6 5 5" xfId="1387"/>
    <cellStyle name="强调文字颜色 6 6" xfId="1388"/>
    <cellStyle name="强调文字颜色 6 6 2" xfId="1389"/>
    <cellStyle name="强调文字颜色 6 6 3" xfId="1390"/>
    <cellStyle name="强调文字颜色 6 6 4" xfId="1391"/>
    <cellStyle name="强调文字颜色 6 6 5" xfId="1392"/>
    <cellStyle name="强调文字颜色 6 7" xfId="1393"/>
    <cellStyle name="强调文字颜色 6 8" xfId="1394"/>
    <cellStyle name="强调文字颜色 6 9" xfId="1395"/>
    <cellStyle name="适中 10" xfId="1396"/>
    <cellStyle name="适中 11" xfId="1397"/>
    <cellStyle name="适中 12" xfId="1398"/>
    <cellStyle name="适中 2" xfId="1399"/>
    <cellStyle name="适中 2 2" xfId="1400"/>
    <cellStyle name="适中 2 3" xfId="1401"/>
    <cellStyle name="适中 2 4" xfId="1402"/>
    <cellStyle name="适中 2 5" xfId="1403"/>
    <cellStyle name="适中 2 6" xfId="1404"/>
    <cellStyle name="适中 2 7" xfId="1405"/>
    <cellStyle name="适中 3" xfId="1406"/>
    <cellStyle name="适中 3 2" xfId="1407"/>
    <cellStyle name="适中 3 3" xfId="1408"/>
    <cellStyle name="适中 3 4" xfId="1409"/>
    <cellStyle name="适中 3 5" xfId="1410"/>
    <cellStyle name="适中 4" xfId="1411"/>
    <cellStyle name="适中 4 2" xfId="1412"/>
    <cellStyle name="适中 4 3" xfId="1413"/>
    <cellStyle name="适中 4 4" xfId="1414"/>
    <cellStyle name="适中 4 5" xfId="1415"/>
    <cellStyle name="适中 5" xfId="1416"/>
    <cellStyle name="适中 5 2" xfId="1417"/>
    <cellStyle name="适中 5 3" xfId="1418"/>
    <cellStyle name="适中 5 4" xfId="1419"/>
    <cellStyle name="适中 5 5" xfId="1420"/>
    <cellStyle name="适中 6" xfId="1421"/>
    <cellStyle name="适中 6 2" xfId="1422"/>
    <cellStyle name="适中 6 3" xfId="1423"/>
    <cellStyle name="适中 6 4" xfId="1424"/>
    <cellStyle name="适中 6 5" xfId="1425"/>
    <cellStyle name="适中 7" xfId="1426"/>
    <cellStyle name="适中 8" xfId="1427"/>
    <cellStyle name="适中 9" xfId="1428"/>
    <cellStyle name="输出 10" xfId="1429"/>
    <cellStyle name="输出 11" xfId="1430"/>
    <cellStyle name="输出 12" xfId="1431"/>
    <cellStyle name="输出 2" xfId="1432"/>
    <cellStyle name="输出 2 2" xfId="1433"/>
    <cellStyle name="输出 2 3" xfId="1434"/>
    <cellStyle name="输出 2 4" xfId="1435"/>
    <cellStyle name="输出 2 5" xfId="1436"/>
    <cellStyle name="输出 2 6" xfId="1437"/>
    <cellStyle name="输出 2 7" xfId="1438"/>
    <cellStyle name="输出 3" xfId="1439"/>
    <cellStyle name="输出 3 2" xfId="1440"/>
    <cellStyle name="输出 3 3" xfId="1441"/>
    <cellStyle name="输出 3 4" xfId="1442"/>
    <cellStyle name="输出 3 5" xfId="1443"/>
    <cellStyle name="输出 4" xfId="1444"/>
    <cellStyle name="输出 4 2" xfId="1445"/>
    <cellStyle name="输出 4 3" xfId="1446"/>
    <cellStyle name="输出 4 4" xfId="1447"/>
    <cellStyle name="输出 4 5" xfId="1448"/>
    <cellStyle name="输出 5" xfId="1449"/>
    <cellStyle name="输出 5 2" xfId="1450"/>
    <cellStyle name="输出 5 3" xfId="1451"/>
    <cellStyle name="输出 5 4" xfId="1452"/>
    <cellStyle name="输出 5 5" xfId="1453"/>
    <cellStyle name="输出 6" xfId="1454"/>
    <cellStyle name="输出 6 2" xfId="1455"/>
    <cellStyle name="输出 6 3" xfId="1456"/>
    <cellStyle name="输出 6 4" xfId="1457"/>
    <cellStyle name="输出 6 5" xfId="1458"/>
    <cellStyle name="输出 7" xfId="1459"/>
    <cellStyle name="输出 8" xfId="1460"/>
    <cellStyle name="输出 9" xfId="1461"/>
    <cellStyle name="输入 10" xfId="1462"/>
    <cellStyle name="输入 11" xfId="1463"/>
    <cellStyle name="输入 12" xfId="1464"/>
    <cellStyle name="输入 2" xfId="1465"/>
    <cellStyle name="输入 2 2" xfId="1466"/>
    <cellStyle name="输入 2 3" xfId="1467"/>
    <cellStyle name="输入 2 4" xfId="1468"/>
    <cellStyle name="输入 2 5" xfId="1469"/>
    <cellStyle name="输入 2 6" xfId="1470"/>
    <cellStyle name="输入 2 7" xfId="1471"/>
    <cellStyle name="输入 3" xfId="1472"/>
    <cellStyle name="输入 3 2" xfId="1473"/>
    <cellStyle name="输入 3 3" xfId="1474"/>
    <cellStyle name="输入 3 4" xfId="1475"/>
    <cellStyle name="输入 3 5" xfId="1476"/>
    <cellStyle name="输入 4" xfId="1477"/>
    <cellStyle name="输入 4 2" xfId="1478"/>
    <cellStyle name="输入 4 3" xfId="1479"/>
    <cellStyle name="输入 4 4" xfId="1480"/>
    <cellStyle name="输入 4 5" xfId="1481"/>
    <cellStyle name="输入 5" xfId="1482"/>
    <cellStyle name="输入 5 2" xfId="1483"/>
    <cellStyle name="输入 5 3" xfId="1484"/>
    <cellStyle name="输入 5 4" xfId="1485"/>
    <cellStyle name="输入 5 5" xfId="1486"/>
    <cellStyle name="输入 6" xfId="1487"/>
    <cellStyle name="输入 6 2" xfId="1488"/>
    <cellStyle name="输入 6 3" xfId="1489"/>
    <cellStyle name="输入 6 4" xfId="1490"/>
    <cellStyle name="输入 6 5" xfId="1491"/>
    <cellStyle name="输入 7" xfId="1492"/>
    <cellStyle name="输入 8" xfId="1493"/>
    <cellStyle name="输入 9" xfId="1494"/>
    <cellStyle name="样式 1" xfId="1495"/>
    <cellStyle name="样式 1 17" xfId="1496"/>
    <cellStyle name="样式 1 19" xfId="1497"/>
    <cellStyle name="样式 1 2" xfId="1498"/>
    <cellStyle name="样式 1 2 2" xfId="1499"/>
    <cellStyle name="样式 1 24" xfId="1500"/>
    <cellStyle name="样式 1 3" xfId="1501"/>
    <cellStyle name="样式 1 3 2" xfId="1502"/>
    <cellStyle name="样式 1 3 3" xfId="1503"/>
    <cellStyle name="样式 1 3 4" xfId="1504"/>
    <cellStyle name="样式 1 3 5" xfId="1505"/>
    <cellStyle name="样式 1 4" xfId="1506"/>
    <cellStyle name="样式 1 5" xfId="1507"/>
    <cellStyle name="样式 1 6" xfId="1508"/>
    <cellStyle name="样式 1 7" xfId="1509"/>
    <cellStyle name="样式 1 7 2" xfId="1510"/>
    <cellStyle name="样式 1 7 3" xfId="1511"/>
    <cellStyle name="样式 1 7 4" xfId="1512"/>
    <cellStyle name="样式 1 7 5" xfId="1513"/>
    <cellStyle name="样式 1 8" xfId="1514"/>
    <cellStyle name="样式 10" xfId="1515"/>
    <cellStyle name="样式 10 2" xfId="1516"/>
    <cellStyle name="样式 10 2 2" xfId="1702"/>
    <cellStyle name="样式 10 2 3" xfId="1701"/>
    <cellStyle name="样式 10 3" xfId="1517"/>
    <cellStyle name="样式 10 3 2" xfId="1703"/>
    <cellStyle name="样式 10 3 3" xfId="1700"/>
    <cellStyle name="样式 10 4" xfId="1518"/>
    <cellStyle name="样式 10 4 2" xfId="1704"/>
    <cellStyle name="样式 10 4 3" xfId="1699"/>
    <cellStyle name="样式 10 5" xfId="1519"/>
    <cellStyle name="样式 10 5 2" xfId="1705"/>
    <cellStyle name="样式 10 5 3" xfId="1698"/>
    <cellStyle name="样式 11" xfId="1520"/>
    <cellStyle name="样式 12" xfId="1521"/>
    <cellStyle name="样式 13" xfId="1522"/>
    <cellStyle name="样式 14" xfId="1523"/>
    <cellStyle name="样式 15" xfId="1524"/>
    <cellStyle name="样式 16" xfId="1525"/>
    <cellStyle name="样式 2" xfId="1526"/>
    <cellStyle name="样式 2 2" xfId="1527"/>
    <cellStyle name="样式 2 2 2" xfId="1528"/>
    <cellStyle name="样式 2 2 2 2" xfId="1529"/>
    <cellStyle name="样式 2 3" xfId="1530"/>
    <cellStyle name="样式 2 4" xfId="1531"/>
    <cellStyle name="样式 2 5" xfId="1532"/>
    <cellStyle name="样式 2 6" xfId="1533"/>
    <cellStyle name="样式 2 7" xfId="1706"/>
    <cellStyle name="样式 2 8" xfId="1697"/>
    <cellStyle name="样式 3" xfId="1534"/>
    <cellStyle name="样式 3 2" xfId="1535"/>
    <cellStyle name="样式 3 2 2" xfId="1536"/>
    <cellStyle name="样式 3 2 2 2" xfId="1537"/>
    <cellStyle name="样式 3 2 3" xfId="1708"/>
    <cellStyle name="样式 3 2 4" xfId="1695"/>
    <cellStyle name="样式 3 3" xfId="1538"/>
    <cellStyle name="样式 3 3 2" xfId="1539"/>
    <cellStyle name="样式 3 3 2 2" xfId="1540"/>
    <cellStyle name="样式 3 3 3" xfId="1709"/>
    <cellStyle name="样式 3 3 4" xfId="1694"/>
    <cellStyle name="样式 3 4" xfId="1541"/>
    <cellStyle name="样式 3 4 2" xfId="1710"/>
    <cellStyle name="样式 3 4 3" xfId="1693"/>
    <cellStyle name="样式 3 5" xfId="1542"/>
    <cellStyle name="样式 3 5 2" xfId="1711"/>
    <cellStyle name="样式 3 5 3" xfId="1692"/>
    <cellStyle name="样式 3 6" xfId="1543"/>
    <cellStyle name="样式 3 7" xfId="1707"/>
    <cellStyle name="样式 3 8" xfId="1696"/>
    <cellStyle name="样式 4" xfId="1544"/>
    <cellStyle name="样式 4 2" xfId="1545"/>
    <cellStyle name="样式 4 3" xfId="1546"/>
    <cellStyle name="样式 4 4" xfId="1547"/>
    <cellStyle name="样式 4 5" xfId="1548"/>
    <cellStyle name="样式 4 6" xfId="1712"/>
    <cellStyle name="样式 4 7" xfId="1691"/>
    <cellStyle name="样式 5" xfId="1549"/>
    <cellStyle name="样式 5 2" xfId="1550"/>
    <cellStyle name="样式 5 2 2" xfId="1551"/>
    <cellStyle name="样式 5 2 2 2" xfId="1552"/>
    <cellStyle name="样式 5 3" xfId="1553"/>
    <cellStyle name="样式 5 4" xfId="1554"/>
    <cellStyle name="样式 5 5" xfId="1555"/>
    <cellStyle name="样式 5 6" xfId="1556"/>
    <cellStyle name="样式 5 7" xfId="1713"/>
    <cellStyle name="样式 5 8" xfId="1690"/>
    <cellStyle name="样式 6" xfId="1557"/>
    <cellStyle name="样式 6 2" xfId="1558"/>
    <cellStyle name="样式 6 3" xfId="1559"/>
    <cellStyle name="样式 6 4" xfId="1560"/>
    <cellStyle name="样式 6 5" xfId="1561"/>
    <cellStyle name="样式 6 6" xfId="1714"/>
    <cellStyle name="样式 6 7" xfId="1689"/>
    <cellStyle name="样式 7" xfId="1562"/>
    <cellStyle name="样式 7 2" xfId="1563"/>
    <cellStyle name="样式 7 2 2" xfId="1716"/>
    <cellStyle name="样式 7 2 3" xfId="1687"/>
    <cellStyle name="样式 7 3" xfId="1564"/>
    <cellStyle name="样式 7 3 2" xfId="1717"/>
    <cellStyle name="样式 7 3 3" xfId="1686"/>
    <cellStyle name="样式 7 4" xfId="1565"/>
    <cellStyle name="样式 7 4 2" xfId="1718"/>
    <cellStyle name="样式 7 4 3" xfId="1685"/>
    <cellStyle name="样式 7 5" xfId="1566"/>
    <cellStyle name="样式 7 5 2" xfId="1719"/>
    <cellStyle name="样式 7 5 3" xfId="1684"/>
    <cellStyle name="样式 7 6" xfId="1715"/>
    <cellStyle name="样式 7 7" xfId="1688"/>
    <cellStyle name="样式 8" xfId="1567"/>
    <cellStyle name="样式 8 2" xfId="1568"/>
    <cellStyle name="样式 8 3" xfId="1569"/>
    <cellStyle name="样式 8 4" xfId="1570"/>
    <cellStyle name="样式 8 5" xfId="1571"/>
    <cellStyle name="样式 8 6" xfId="1720"/>
    <cellStyle name="样式 8 7" xfId="1683"/>
    <cellStyle name="样式 9" xfId="1572"/>
    <cellStyle name="样式 9 2" xfId="1573"/>
    <cellStyle name="样式 9 3" xfId="1574"/>
    <cellStyle name="样式 9 4" xfId="1575"/>
    <cellStyle name="样式 9 5" xfId="1576"/>
    <cellStyle name="样式 9 6" xfId="1721"/>
    <cellStyle name="样式 9 7" xfId="1682"/>
    <cellStyle name="注释 10" xfId="1577"/>
    <cellStyle name="注释 10 2" xfId="1578"/>
    <cellStyle name="注释 10 3" xfId="1579"/>
    <cellStyle name="注释 10 4" xfId="1580"/>
    <cellStyle name="注释 11" xfId="1581"/>
    <cellStyle name="注释 12" xfId="1582"/>
    <cellStyle name="注释 2" xfId="1583"/>
    <cellStyle name="注释 2 2" xfId="1584"/>
    <cellStyle name="注释 2 2 2" xfId="1585"/>
    <cellStyle name="注释 2 2 3" xfId="1586"/>
    <cellStyle name="注释 2 2 4" xfId="1587"/>
    <cellStyle name="注释 2 3" xfId="1588"/>
    <cellStyle name="注释 2 3 2" xfId="1589"/>
    <cellStyle name="注释 2 3 3" xfId="1590"/>
    <cellStyle name="注释 2 3 4" xfId="1591"/>
    <cellStyle name="注释 2 4" xfId="1592"/>
    <cellStyle name="注释 2 4 2" xfId="1593"/>
    <cellStyle name="注释 2 4 3" xfId="1594"/>
    <cellStyle name="注释 2 4 4" xfId="1595"/>
    <cellStyle name="注释 2 5" xfId="1596"/>
    <cellStyle name="注释 2 5 2" xfId="1597"/>
    <cellStyle name="注释 2 5 3" xfId="1598"/>
    <cellStyle name="注释 2 5 4" xfId="1599"/>
    <cellStyle name="注释 2 6" xfId="1600"/>
    <cellStyle name="注释 2 7" xfId="1601"/>
    <cellStyle name="注释 3" xfId="1602"/>
    <cellStyle name="注释 3 2" xfId="1603"/>
    <cellStyle name="注释 3 2 2" xfId="1604"/>
    <cellStyle name="注释 3 2 3" xfId="1605"/>
    <cellStyle name="注释 3 2 4" xfId="1606"/>
    <cellStyle name="注释 3 3" xfId="1607"/>
    <cellStyle name="注释 3 3 2" xfId="1608"/>
    <cellStyle name="注释 3 3 3" xfId="1609"/>
    <cellStyle name="注释 3 3 4" xfId="1610"/>
    <cellStyle name="注释 3 4" xfId="1611"/>
    <cellStyle name="注释 3 4 2" xfId="1612"/>
    <cellStyle name="注释 3 4 3" xfId="1613"/>
    <cellStyle name="注释 3 4 4" xfId="1614"/>
    <cellStyle name="注释 3 5" xfId="1615"/>
    <cellStyle name="注释 3 5 2" xfId="1616"/>
    <cellStyle name="注释 3 5 3" xfId="1617"/>
    <cellStyle name="注释 3 5 4" xfId="1618"/>
    <cellStyle name="注释 4" xfId="1619"/>
    <cellStyle name="注释 4 2" xfId="1620"/>
    <cellStyle name="注释 4 2 2" xfId="1621"/>
    <cellStyle name="注释 4 2 3" xfId="1622"/>
    <cellStyle name="注释 4 2 4" xfId="1623"/>
    <cellStyle name="注释 4 3" xfId="1624"/>
    <cellStyle name="注释 4 3 2" xfId="1625"/>
    <cellStyle name="注释 4 3 3" xfId="1626"/>
    <cellStyle name="注释 4 3 4" xfId="1627"/>
    <cellStyle name="注释 4 4" xfId="1628"/>
    <cellStyle name="注释 4 4 2" xfId="1629"/>
    <cellStyle name="注释 4 4 3" xfId="1630"/>
    <cellStyle name="注释 4 4 4" xfId="1631"/>
    <cellStyle name="注释 4 5" xfId="1632"/>
    <cellStyle name="注释 4 5 2" xfId="1633"/>
    <cellStyle name="注释 4 5 3" xfId="1634"/>
    <cellStyle name="注释 4 5 4" xfId="1635"/>
    <cellStyle name="注释 5" xfId="1636"/>
    <cellStyle name="注释 5 2" xfId="1637"/>
    <cellStyle name="注释 5 2 2" xfId="1638"/>
    <cellStyle name="注释 5 2 3" xfId="1639"/>
    <cellStyle name="注释 5 2 4" xfId="1640"/>
    <cellStyle name="注释 5 3" xfId="1641"/>
    <cellStyle name="注释 5 3 2" xfId="1642"/>
    <cellStyle name="注释 5 3 3" xfId="1643"/>
    <cellStyle name="注释 5 3 4" xfId="1644"/>
    <cellStyle name="注释 5 4" xfId="1645"/>
    <cellStyle name="注释 5 4 2" xfId="1646"/>
    <cellStyle name="注释 5 4 3" xfId="1647"/>
    <cellStyle name="注释 5 4 4" xfId="1648"/>
    <cellStyle name="注释 5 5" xfId="1649"/>
    <cellStyle name="注释 5 5 2" xfId="1650"/>
    <cellStyle name="注释 5 5 3" xfId="1651"/>
    <cellStyle name="注释 5 5 4" xfId="1652"/>
    <cellStyle name="注释 6" xfId="1653"/>
    <cellStyle name="注释 6 2" xfId="1654"/>
    <cellStyle name="注释 6 2 2" xfId="1655"/>
    <cellStyle name="注释 6 2 3" xfId="1656"/>
    <cellStyle name="注释 6 2 4" xfId="1657"/>
    <cellStyle name="注释 6 3" xfId="1658"/>
    <cellStyle name="注释 6 3 2" xfId="1659"/>
    <cellStyle name="注释 6 3 3" xfId="1660"/>
    <cellStyle name="注释 6 3 4" xfId="1661"/>
    <cellStyle name="注释 6 4" xfId="1662"/>
    <cellStyle name="注释 6 4 2" xfId="1663"/>
    <cellStyle name="注释 6 4 3" xfId="1664"/>
    <cellStyle name="注释 6 4 4" xfId="1665"/>
    <cellStyle name="注释 6 5" xfId="1666"/>
    <cellStyle name="注释 6 5 2" xfId="1667"/>
    <cellStyle name="注释 6 5 3" xfId="1668"/>
    <cellStyle name="注释 6 5 4" xfId="1669"/>
    <cellStyle name="注释 7" xfId="1670"/>
    <cellStyle name="注释 7 2" xfId="1671"/>
    <cellStyle name="注释 7 3" xfId="1672"/>
    <cellStyle name="注释 7 4" xfId="1673"/>
    <cellStyle name="注释 8" xfId="1674"/>
    <cellStyle name="注释 8 2" xfId="1675"/>
    <cellStyle name="注释 8 3" xfId="1676"/>
    <cellStyle name="注释 8 4" xfId="1677"/>
    <cellStyle name="注释 9" xfId="1678"/>
    <cellStyle name="注释 9 2" xfId="1679"/>
    <cellStyle name="注释 9 3" xfId="1680"/>
    <cellStyle name="注释 9 4" xfId="168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9"/>
  <dimension ref="A1:C461"/>
  <sheetViews>
    <sheetView topLeftCell="A418" workbookViewId="0">
      <selection activeCell="B12" sqref="B12"/>
    </sheetView>
  </sheetViews>
  <sheetFormatPr defaultRowHeight="13.5"/>
  <cols>
    <col min="1" max="1" width="9" style="1"/>
    <col min="2" max="2" width="68.375" style="1" customWidth="1"/>
    <col min="3" max="3" width="28.25" style="1" customWidth="1"/>
    <col min="4" max="16384" width="9" style="1"/>
  </cols>
  <sheetData>
    <row r="1" spans="1:3">
      <c r="A1" s="146" t="s">
        <v>0</v>
      </c>
      <c r="B1" s="146"/>
      <c r="C1" s="2" t="s">
        <v>1</v>
      </c>
    </row>
    <row r="2" spans="1:3">
      <c r="A2" s="5" t="s">
        <v>2</v>
      </c>
      <c r="B2" s="6" t="s">
        <v>3</v>
      </c>
      <c r="C2" s="3"/>
    </row>
    <row r="3" spans="1:3">
      <c r="A3" s="5">
        <v>1</v>
      </c>
      <c r="B3" s="6" t="s">
        <v>4</v>
      </c>
      <c r="C3" s="3"/>
    </row>
    <row r="4" spans="1:3">
      <c r="A4" s="5">
        <v>2</v>
      </c>
      <c r="B4" s="6" t="s">
        <v>5</v>
      </c>
      <c r="C4" s="3"/>
    </row>
    <row r="5" spans="1:3">
      <c r="A5" s="5">
        <v>3</v>
      </c>
      <c r="B5" s="6" t="s">
        <v>6</v>
      </c>
      <c r="C5" s="3"/>
    </row>
    <row r="6" spans="1:3">
      <c r="A6" s="5">
        <v>4</v>
      </c>
      <c r="B6" s="6" t="s">
        <v>7</v>
      </c>
      <c r="C6" s="3"/>
    </row>
    <row r="7" spans="1:3">
      <c r="A7" s="5">
        <v>5</v>
      </c>
      <c r="B7" s="6" t="s">
        <v>8</v>
      </c>
      <c r="C7" s="3"/>
    </row>
    <row r="8" spans="1:3">
      <c r="A8" s="5">
        <v>6</v>
      </c>
      <c r="B8" s="6" t="s">
        <v>9</v>
      </c>
      <c r="C8" s="3"/>
    </row>
    <row r="9" spans="1:3">
      <c r="A9" s="5">
        <v>7</v>
      </c>
      <c r="B9" s="6" t="s">
        <v>10</v>
      </c>
      <c r="C9" s="3"/>
    </row>
    <row r="10" spans="1:3">
      <c r="A10" s="5">
        <v>8</v>
      </c>
      <c r="B10" s="6" t="s">
        <v>11</v>
      </c>
      <c r="C10" s="3"/>
    </row>
    <row r="11" spans="1:3">
      <c r="A11" s="5">
        <v>9</v>
      </c>
      <c r="B11" s="6" t="s">
        <v>12</v>
      </c>
      <c r="C11" s="3"/>
    </row>
    <row r="12" spans="1:3">
      <c r="A12" s="5">
        <v>10</v>
      </c>
      <c r="B12" s="6" t="s">
        <v>13</v>
      </c>
      <c r="C12" s="3"/>
    </row>
    <row r="13" spans="1:3">
      <c r="A13" s="5">
        <v>11</v>
      </c>
      <c r="B13" s="6" t="s">
        <v>14</v>
      </c>
      <c r="C13" s="3"/>
    </row>
    <row r="14" spans="1:3">
      <c r="A14" s="5">
        <v>12</v>
      </c>
      <c r="B14" s="6" t="s">
        <v>15</v>
      </c>
      <c r="C14" s="3"/>
    </row>
    <row r="15" spans="1:3">
      <c r="A15" s="5">
        <v>13</v>
      </c>
      <c r="B15" s="6" t="s">
        <v>16</v>
      </c>
      <c r="C15" s="3"/>
    </row>
    <row r="16" spans="1:3">
      <c r="A16" s="5">
        <v>14</v>
      </c>
      <c r="B16" s="6" t="s">
        <v>17</v>
      </c>
      <c r="C16" s="3"/>
    </row>
    <row r="17" spans="1:3">
      <c r="A17" s="5">
        <v>15</v>
      </c>
      <c r="B17" s="6" t="s">
        <v>18</v>
      </c>
      <c r="C17" s="3"/>
    </row>
    <row r="18" spans="1:3">
      <c r="A18" s="5">
        <v>16</v>
      </c>
      <c r="B18" s="6" t="s">
        <v>19</v>
      </c>
      <c r="C18" s="3"/>
    </row>
    <row r="19" spans="1:3">
      <c r="A19" s="5">
        <v>17</v>
      </c>
      <c r="B19" s="6" t="s">
        <v>20</v>
      </c>
      <c r="C19" s="3"/>
    </row>
    <row r="20" spans="1:3">
      <c r="A20" s="5">
        <v>18</v>
      </c>
      <c r="B20" s="6" t="s">
        <v>21</v>
      </c>
      <c r="C20" s="3"/>
    </row>
    <row r="21" spans="1:3">
      <c r="A21" s="5">
        <v>19</v>
      </c>
      <c r="B21" s="6" t="s">
        <v>22</v>
      </c>
      <c r="C21" s="3"/>
    </row>
    <row r="22" spans="1:3">
      <c r="A22" s="5">
        <v>20</v>
      </c>
      <c r="B22" s="6" t="s">
        <v>23</v>
      </c>
      <c r="C22" s="3"/>
    </row>
    <row r="23" spans="1:3">
      <c r="A23" s="5">
        <v>21</v>
      </c>
      <c r="B23" s="6" t="s">
        <v>24</v>
      </c>
      <c r="C23" s="3"/>
    </row>
    <row r="24" spans="1:3">
      <c r="A24" s="5">
        <v>22</v>
      </c>
      <c r="B24" s="6" t="s">
        <v>25</v>
      </c>
      <c r="C24" s="3"/>
    </row>
    <row r="25" spans="1:3">
      <c r="A25" s="5">
        <v>23</v>
      </c>
      <c r="B25" s="6" t="s">
        <v>26</v>
      </c>
      <c r="C25" s="3"/>
    </row>
    <row r="26" spans="1:3">
      <c r="A26" s="5">
        <v>24</v>
      </c>
      <c r="B26" s="6" t="s">
        <v>27</v>
      </c>
      <c r="C26" s="3"/>
    </row>
    <row r="27" spans="1:3">
      <c r="A27" s="5">
        <v>25</v>
      </c>
      <c r="B27" s="6" t="s">
        <v>28</v>
      </c>
      <c r="C27" s="3"/>
    </row>
    <row r="28" spans="1:3">
      <c r="A28" s="147"/>
      <c r="B28" s="147"/>
      <c r="C28" s="147"/>
    </row>
    <row r="29" spans="1:3">
      <c r="A29" s="5" t="s">
        <v>29</v>
      </c>
      <c r="B29" s="6" t="s">
        <v>30</v>
      </c>
      <c r="C29" s="3"/>
    </row>
    <row r="30" spans="1:3">
      <c r="A30" s="5">
        <v>1</v>
      </c>
      <c r="B30" s="6" t="s">
        <v>31</v>
      </c>
      <c r="C30" s="3"/>
    </row>
    <row r="31" spans="1:3">
      <c r="A31" s="5">
        <v>2</v>
      </c>
      <c r="B31" s="6" t="s">
        <v>32</v>
      </c>
      <c r="C31" s="3"/>
    </row>
    <row r="32" spans="1:3">
      <c r="A32" s="5">
        <v>3</v>
      </c>
      <c r="B32" s="6" t="s">
        <v>2568</v>
      </c>
      <c r="C32" s="3"/>
    </row>
    <row r="33" spans="1:3">
      <c r="A33" s="5">
        <v>4</v>
      </c>
      <c r="B33" s="6" t="s">
        <v>33</v>
      </c>
      <c r="C33" s="3"/>
    </row>
    <row r="34" spans="1:3">
      <c r="A34" s="5">
        <v>5</v>
      </c>
      <c r="B34" s="6" t="s">
        <v>34</v>
      </c>
      <c r="C34" s="3"/>
    </row>
    <row r="35" spans="1:3">
      <c r="A35" s="5">
        <v>6</v>
      </c>
      <c r="B35" s="6" t="s">
        <v>35</v>
      </c>
      <c r="C35" s="3"/>
    </row>
    <row r="36" spans="1:3">
      <c r="A36" s="5">
        <v>7</v>
      </c>
      <c r="B36" s="6" t="s">
        <v>36</v>
      </c>
      <c r="C36" s="3"/>
    </row>
    <row r="37" spans="1:3">
      <c r="A37" s="5">
        <v>8</v>
      </c>
      <c r="B37" s="6" t="s">
        <v>37</v>
      </c>
      <c r="C37" s="3"/>
    </row>
    <row r="38" spans="1:3">
      <c r="A38" s="5">
        <v>9</v>
      </c>
      <c r="B38" s="6" t="s">
        <v>38</v>
      </c>
      <c r="C38" s="3"/>
    </row>
    <row r="39" spans="1:3">
      <c r="A39" s="5">
        <v>10</v>
      </c>
      <c r="B39" s="6" t="s">
        <v>39</v>
      </c>
      <c r="C39" s="3"/>
    </row>
    <row r="40" spans="1:3">
      <c r="A40" s="5">
        <v>11</v>
      </c>
      <c r="B40" s="6" t="s">
        <v>40</v>
      </c>
      <c r="C40" s="3"/>
    </row>
    <row r="41" spans="1:3">
      <c r="A41" s="5">
        <v>12</v>
      </c>
      <c r="B41" s="6" t="s">
        <v>41</v>
      </c>
      <c r="C41" s="3"/>
    </row>
    <row r="42" spans="1:3">
      <c r="A42" s="5">
        <v>13</v>
      </c>
      <c r="B42" s="6" t="s">
        <v>42</v>
      </c>
      <c r="C42" s="3"/>
    </row>
    <row r="43" spans="1:3">
      <c r="A43" s="5">
        <v>14</v>
      </c>
      <c r="B43" s="6" t="s">
        <v>2569</v>
      </c>
      <c r="C43" s="3"/>
    </row>
    <row r="44" spans="1:3">
      <c r="A44" s="5">
        <v>15</v>
      </c>
      <c r="B44" s="6" t="s">
        <v>2570</v>
      </c>
      <c r="C44" s="3"/>
    </row>
    <row r="45" spans="1:3">
      <c r="A45" s="5">
        <v>16</v>
      </c>
      <c r="B45" s="6" t="s">
        <v>2571</v>
      </c>
      <c r="C45" s="3"/>
    </row>
    <row r="46" spans="1:3">
      <c r="A46" s="5">
        <v>17</v>
      </c>
      <c r="B46" s="6" t="s">
        <v>43</v>
      </c>
      <c r="C46" s="3"/>
    </row>
    <row r="47" spans="1:3">
      <c r="A47" s="5">
        <v>18</v>
      </c>
      <c r="B47" s="6" t="s">
        <v>44</v>
      </c>
      <c r="C47" s="3"/>
    </row>
    <row r="48" spans="1:3">
      <c r="A48" s="5">
        <v>19</v>
      </c>
      <c r="B48" s="6" t="s">
        <v>45</v>
      </c>
      <c r="C48" s="3"/>
    </row>
    <row r="49" spans="1:3">
      <c r="A49" s="5">
        <v>20</v>
      </c>
      <c r="B49" s="6" t="s">
        <v>46</v>
      </c>
      <c r="C49" s="3"/>
    </row>
    <row r="50" spans="1:3">
      <c r="A50" s="5">
        <v>21</v>
      </c>
      <c r="B50" s="6" t="s">
        <v>47</v>
      </c>
      <c r="C50" s="3"/>
    </row>
    <row r="51" spans="1:3">
      <c r="A51" s="5">
        <v>22</v>
      </c>
      <c r="B51" s="6" t="s">
        <v>48</v>
      </c>
      <c r="C51" s="3"/>
    </row>
    <row r="52" spans="1:3">
      <c r="A52" s="5">
        <v>23</v>
      </c>
      <c r="B52" s="6" t="s">
        <v>49</v>
      </c>
      <c r="C52" s="3"/>
    </row>
    <row r="53" spans="1:3">
      <c r="A53" s="5">
        <v>24</v>
      </c>
      <c r="B53" s="6" t="s">
        <v>2572</v>
      </c>
      <c r="C53" s="3"/>
    </row>
    <row r="54" spans="1:3">
      <c r="A54" s="5">
        <v>25</v>
      </c>
      <c r="B54" s="6" t="s">
        <v>2573</v>
      </c>
      <c r="C54" s="3"/>
    </row>
    <row r="55" spans="1:3">
      <c r="A55" s="5">
        <v>26</v>
      </c>
      <c r="B55" s="6" t="s">
        <v>2574</v>
      </c>
      <c r="C55" s="3"/>
    </row>
    <row r="56" spans="1:3">
      <c r="A56" s="5">
        <v>27</v>
      </c>
      <c r="B56" s="6" t="s">
        <v>2575</v>
      </c>
      <c r="C56" s="3"/>
    </row>
    <row r="57" spans="1:3">
      <c r="A57" s="5">
        <v>28</v>
      </c>
      <c r="B57" s="6" t="s">
        <v>50</v>
      </c>
      <c r="C57" s="3"/>
    </row>
    <row r="58" spans="1:3">
      <c r="A58" s="5">
        <v>29</v>
      </c>
      <c r="B58" s="6" t="s">
        <v>2576</v>
      </c>
      <c r="C58" s="3"/>
    </row>
    <row r="59" spans="1:3">
      <c r="A59" s="5">
        <v>30</v>
      </c>
      <c r="B59" s="6" t="s">
        <v>2577</v>
      </c>
      <c r="C59" s="3"/>
    </row>
    <row r="60" spans="1:3">
      <c r="A60" s="5">
        <v>31</v>
      </c>
      <c r="B60" s="6" t="s">
        <v>2578</v>
      </c>
      <c r="C60" s="3"/>
    </row>
    <row r="61" spans="1:3">
      <c r="A61" s="147"/>
      <c r="B61" s="147"/>
      <c r="C61" s="147"/>
    </row>
    <row r="62" spans="1:3">
      <c r="A62" s="5" t="s">
        <v>51</v>
      </c>
      <c r="B62" s="6" t="s">
        <v>52</v>
      </c>
      <c r="C62" s="3"/>
    </row>
    <row r="63" spans="1:3">
      <c r="A63" s="5">
        <v>1</v>
      </c>
      <c r="B63" s="6" t="s">
        <v>53</v>
      </c>
      <c r="C63" s="3"/>
    </row>
    <row r="64" spans="1:3">
      <c r="A64" s="5">
        <v>2</v>
      </c>
      <c r="B64" s="6" t="s">
        <v>54</v>
      </c>
      <c r="C64" s="3"/>
    </row>
    <row r="65" spans="1:3">
      <c r="A65" s="5">
        <v>3</v>
      </c>
      <c r="B65" s="6" t="s">
        <v>55</v>
      </c>
      <c r="C65" s="3"/>
    </row>
    <row r="66" spans="1:3">
      <c r="A66" s="5">
        <v>4</v>
      </c>
      <c r="B66" s="6" t="s">
        <v>56</v>
      </c>
      <c r="C66" s="3"/>
    </row>
    <row r="67" spans="1:3">
      <c r="A67" s="5">
        <v>5</v>
      </c>
      <c r="B67" s="6" t="s">
        <v>57</v>
      </c>
      <c r="C67" s="3"/>
    </row>
    <row r="68" spans="1:3">
      <c r="A68" s="5">
        <v>6</v>
      </c>
      <c r="B68" s="6" t="s">
        <v>58</v>
      </c>
      <c r="C68" s="3"/>
    </row>
    <row r="69" spans="1:3">
      <c r="A69" s="5">
        <v>7</v>
      </c>
      <c r="B69" s="6" t="s">
        <v>59</v>
      </c>
      <c r="C69" s="3"/>
    </row>
    <row r="70" spans="1:3">
      <c r="A70" s="5">
        <v>8</v>
      </c>
      <c r="B70" s="6" t="s">
        <v>60</v>
      </c>
      <c r="C70" s="3"/>
    </row>
    <row r="71" spans="1:3">
      <c r="A71" s="5">
        <v>9</v>
      </c>
      <c r="B71" s="6" t="s">
        <v>61</v>
      </c>
      <c r="C71" s="3"/>
    </row>
    <row r="72" spans="1:3">
      <c r="A72" s="5">
        <v>10</v>
      </c>
      <c r="B72" s="6" t="s">
        <v>62</v>
      </c>
      <c r="C72" s="3"/>
    </row>
    <row r="73" spans="1:3">
      <c r="A73" s="5">
        <v>11</v>
      </c>
      <c r="B73" s="6" t="s">
        <v>63</v>
      </c>
      <c r="C73" s="3"/>
    </row>
    <row r="74" spans="1:3">
      <c r="A74" s="5">
        <v>12</v>
      </c>
      <c r="B74" s="6" t="s">
        <v>64</v>
      </c>
      <c r="C74" s="3"/>
    </row>
    <row r="75" spans="1:3">
      <c r="A75" s="5">
        <v>13</v>
      </c>
      <c r="B75" s="6" t="s">
        <v>65</v>
      </c>
      <c r="C75" s="3"/>
    </row>
    <row r="76" spans="1:3">
      <c r="A76" s="5">
        <v>14</v>
      </c>
      <c r="B76" s="6" t="s">
        <v>66</v>
      </c>
      <c r="C76" s="3"/>
    </row>
    <row r="77" spans="1:3">
      <c r="A77" s="5">
        <v>15</v>
      </c>
      <c r="B77" s="6" t="s">
        <v>67</v>
      </c>
      <c r="C77" s="3"/>
    </row>
    <row r="78" spans="1:3">
      <c r="A78" s="5">
        <v>16</v>
      </c>
      <c r="B78" s="6" t="s">
        <v>68</v>
      </c>
      <c r="C78" s="3"/>
    </row>
    <row r="79" spans="1:3">
      <c r="A79" s="5">
        <v>17</v>
      </c>
      <c r="B79" s="6" t="s">
        <v>69</v>
      </c>
      <c r="C79" s="3"/>
    </row>
    <row r="80" spans="1:3">
      <c r="A80" s="5">
        <v>18</v>
      </c>
      <c r="B80" s="6" t="s">
        <v>70</v>
      </c>
      <c r="C80" s="3"/>
    </row>
    <row r="81" spans="1:3">
      <c r="A81" s="5">
        <v>19</v>
      </c>
      <c r="B81" s="6" t="s">
        <v>71</v>
      </c>
      <c r="C81" s="3"/>
    </row>
    <row r="82" spans="1:3">
      <c r="A82" s="5">
        <v>20</v>
      </c>
      <c r="B82" s="6" t="s">
        <v>72</v>
      </c>
      <c r="C82" s="3"/>
    </row>
    <row r="83" spans="1:3">
      <c r="A83" s="5">
        <v>21</v>
      </c>
      <c r="B83" s="6" t="s">
        <v>73</v>
      </c>
      <c r="C83" s="3"/>
    </row>
    <row r="84" spans="1:3">
      <c r="A84" s="5">
        <v>22</v>
      </c>
      <c r="B84" s="6" t="s">
        <v>74</v>
      </c>
      <c r="C84" s="3"/>
    </row>
    <row r="85" spans="1:3">
      <c r="A85" s="5">
        <v>23</v>
      </c>
      <c r="B85" s="6" t="s">
        <v>75</v>
      </c>
      <c r="C85" s="3"/>
    </row>
    <row r="86" spans="1:3">
      <c r="A86" s="5">
        <v>24</v>
      </c>
      <c r="B86" s="6" t="s">
        <v>76</v>
      </c>
      <c r="C86" s="3"/>
    </row>
    <row r="87" spans="1:3">
      <c r="A87" s="5">
        <v>25</v>
      </c>
      <c r="B87" s="6" t="s">
        <v>77</v>
      </c>
      <c r="C87" s="3"/>
    </row>
    <row r="88" spans="1:3">
      <c r="A88" s="5">
        <v>26</v>
      </c>
      <c r="B88" s="6" t="s">
        <v>78</v>
      </c>
      <c r="C88" s="3"/>
    </row>
    <row r="89" spans="1:3">
      <c r="A89" s="5">
        <v>27</v>
      </c>
      <c r="B89" s="6" t="s">
        <v>79</v>
      </c>
      <c r="C89" s="3"/>
    </row>
    <row r="90" spans="1:3">
      <c r="A90" s="5">
        <v>28</v>
      </c>
      <c r="B90" s="6" t="s">
        <v>80</v>
      </c>
      <c r="C90" s="3"/>
    </row>
    <row r="91" spans="1:3">
      <c r="A91" s="5">
        <v>29</v>
      </c>
      <c r="B91" s="6" t="s">
        <v>81</v>
      </c>
      <c r="C91" s="3"/>
    </row>
    <row r="92" spans="1:3">
      <c r="A92" s="5">
        <v>30</v>
      </c>
      <c r="B92" s="6" t="s">
        <v>82</v>
      </c>
      <c r="C92" s="3"/>
    </row>
    <row r="93" spans="1:3">
      <c r="A93" s="5">
        <v>31</v>
      </c>
      <c r="B93" s="6" t="s">
        <v>83</v>
      </c>
      <c r="C93" s="3"/>
    </row>
    <row r="94" spans="1:3">
      <c r="A94" s="147"/>
      <c r="B94" s="147"/>
      <c r="C94" s="147"/>
    </row>
    <row r="95" spans="1:3">
      <c r="A95" s="5" t="s">
        <v>84</v>
      </c>
      <c r="B95" s="6" t="s">
        <v>85</v>
      </c>
      <c r="C95" s="3"/>
    </row>
    <row r="96" spans="1:3">
      <c r="A96" s="5">
        <v>1</v>
      </c>
      <c r="B96" s="6" t="s">
        <v>86</v>
      </c>
      <c r="C96" s="3"/>
    </row>
    <row r="97" spans="1:3">
      <c r="A97" s="5">
        <v>2</v>
      </c>
      <c r="B97" s="6" t="s">
        <v>87</v>
      </c>
      <c r="C97" s="3"/>
    </row>
    <row r="98" spans="1:3">
      <c r="A98" s="5">
        <v>3</v>
      </c>
      <c r="B98" s="6" t="s">
        <v>88</v>
      </c>
      <c r="C98" s="3"/>
    </row>
    <row r="99" spans="1:3">
      <c r="A99" s="5">
        <v>4</v>
      </c>
      <c r="B99" s="6" t="s">
        <v>89</v>
      </c>
      <c r="C99" s="3"/>
    </row>
    <row r="100" spans="1:3">
      <c r="A100" s="5">
        <v>5</v>
      </c>
      <c r="B100" s="6" t="s">
        <v>90</v>
      </c>
      <c r="C100" s="3"/>
    </row>
    <row r="101" spans="1:3">
      <c r="A101" s="5">
        <v>6</v>
      </c>
      <c r="B101" s="6" t="s">
        <v>91</v>
      </c>
      <c r="C101" s="3"/>
    </row>
    <row r="102" spans="1:3">
      <c r="A102" s="5">
        <v>7</v>
      </c>
      <c r="B102" s="6" t="s">
        <v>92</v>
      </c>
      <c r="C102" s="3"/>
    </row>
    <row r="103" spans="1:3">
      <c r="A103" s="5">
        <v>8</v>
      </c>
      <c r="B103" s="6" t="s">
        <v>93</v>
      </c>
      <c r="C103" s="3"/>
    </row>
    <row r="104" spans="1:3">
      <c r="A104" s="5">
        <v>9</v>
      </c>
      <c r="B104" s="6" t="s">
        <v>94</v>
      </c>
      <c r="C104" s="3"/>
    </row>
    <row r="105" spans="1:3">
      <c r="A105" s="5">
        <v>10</v>
      </c>
      <c r="B105" s="6" t="s">
        <v>95</v>
      </c>
      <c r="C105" s="3"/>
    </row>
    <row r="106" spans="1:3">
      <c r="A106" s="5">
        <v>11</v>
      </c>
      <c r="B106" s="6" t="s">
        <v>96</v>
      </c>
      <c r="C106" s="3"/>
    </row>
    <row r="107" spans="1:3">
      <c r="A107" s="5">
        <v>12</v>
      </c>
      <c r="B107" s="6" t="s">
        <v>97</v>
      </c>
      <c r="C107" s="3"/>
    </row>
    <row r="108" spans="1:3">
      <c r="A108" s="5">
        <v>13</v>
      </c>
      <c r="B108" s="6" t="s">
        <v>98</v>
      </c>
      <c r="C108" s="3"/>
    </row>
    <row r="109" spans="1:3">
      <c r="A109" s="5">
        <v>14</v>
      </c>
      <c r="B109" s="6" t="s">
        <v>99</v>
      </c>
      <c r="C109" s="3"/>
    </row>
    <row r="110" spans="1:3">
      <c r="A110" s="5">
        <v>15</v>
      </c>
      <c r="B110" s="6" t="s">
        <v>100</v>
      </c>
      <c r="C110" s="3"/>
    </row>
    <row r="111" spans="1:3">
      <c r="A111" s="5"/>
      <c r="B111" s="6"/>
      <c r="C111" s="3"/>
    </row>
    <row r="112" spans="1:3">
      <c r="A112" s="5" t="s">
        <v>101</v>
      </c>
      <c r="B112" s="6" t="s">
        <v>102</v>
      </c>
      <c r="C112" s="3"/>
    </row>
    <row r="113" spans="1:3">
      <c r="A113" s="5">
        <v>1</v>
      </c>
      <c r="B113" s="6" t="s">
        <v>103</v>
      </c>
      <c r="C113" s="3"/>
    </row>
    <row r="114" spans="1:3">
      <c r="A114" s="5">
        <v>2</v>
      </c>
      <c r="B114" s="6" t="s">
        <v>104</v>
      </c>
      <c r="C114" s="3"/>
    </row>
    <row r="115" spans="1:3">
      <c r="A115" s="5">
        <v>3</v>
      </c>
      <c r="B115" s="6" t="s">
        <v>105</v>
      </c>
      <c r="C115" s="3"/>
    </row>
    <row r="116" spans="1:3">
      <c r="A116" s="5">
        <v>4</v>
      </c>
      <c r="B116" s="6" t="s">
        <v>106</v>
      </c>
      <c r="C116" s="3"/>
    </row>
    <row r="117" spans="1:3">
      <c r="A117" s="5">
        <v>5</v>
      </c>
      <c r="B117" s="6" t="s">
        <v>107</v>
      </c>
      <c r="C117" s="3"/>
    </row>
    <row r="118" spans="1:3">
      <c r="A118" s="5">
        <v>6</v>
      </c>
      <c r="B118" s="6" t="s">
        <v>108</v>
      </c>
      <c r="C118" s="3"/>
    </row>
    <row r="119" spans="1:3">
      <c r="A119" s="5">
        <v>7</v>
      </c>
      <c r="B119" s="6" t="s">
        <v>109</v>
      </c>
      <c r="C119" s="3"/>
    </row>
    <row r="120" spans="1:3">
      <c r="A120" s="5">
        <v>8</v>
      </c>
      <c r="B120" s="6" t="s">
        <v>110</v>
      </c>
      <c r="C120" s="3"/>
    </row>
    <row r="121" spans="1:3">
      <c r="A121" s="5"/>
      <c r="B121" s="6"/>
      <c r="C121" s="3"/>
    </row>
    <row r="122" spans="1:3">
      <c r="A122" s="5" t="s">
        <v>111</v>
      </c>
      <c r="B122" s="6" t="s">
        <v>112</v>
      </c>
      <c r="C122" s="3"/>
    </row>
    <row r="123" spans="1:3">
      <c r="A123" s="5">
        <v>1</v>
      </c>
      <c r="B123" s="6" t="s">
        <v>113</v>
      </c>
      <c r="C123" s="3"/>
    </row>
    <row r="124" spans="1:3">
      <c r="A124" s="5">
        <v>2</v>
      </c>
      <c r="B124" s="6" t="s">
        <v>114</v>
      </c>
      <c r="C124" s="3"/>
    </row>
    <row r="125" spans="1:3">
      <c r="A125" s="5">
        <v>3</v>
      </c>
      <c r="B125" s="6" t="s">
        <v>115</v>
      </c>
      <c r="C125" s="3"/>
    </row>
    <row r="126" spans="1:3">
      <c r="A126" s="5">
        <v>4</v>
      </c>
      <c r="B126" s="6" t="s">
        <v>116</v>
      </c>
      <c r="C126" s="3"/>
    </row>
    <row r="127" spans="1:3">
      <c r="A127" s="5">
        <v>5</v>
      </c>
      <c r="B127" s="6" t="s">
        <v>117</v>
      </c>
      <c r="C127" s="3"/>
    </row>
    <row r="128" spans="1:3">
      <c r="A128" s="5">
        <v>6</v>
      </c>
      <c r="B128" s="6" t="s">
        <v>118</v>
      </c>
      <c r="C128" s="3"/>
    </row>
    <row r="129" spans="1:3">
      <c r="A129" s="5">
        <v>7</v>
      </c>
      <c r="B129" s="6" t="s">
        <v>119</v>
      </c>
      <c r="C129" s="3"/>
    </row>
    <row r="130" spans="1:3">
      <c r="A130" s="5">
        <v>8</v>
      </c>
      <c r="B130" s="6" t="s">
        <v>120</v>
      </c>
      <c r="C130" s="3"/>
    </row>
    <row r="131" spans="1:3">
      <c r="A131" s="5">
        <v>9</v>
      </c>
      <c r="B131" s="6" t="s">
        <v>121</v>
      </c>
      <c r="C131" s="3"/>
    </row>
    <row r="132" spans="1:3">
      <c r="A132" s="5">
        <v>10</v>
      </c>
      <c r="B132" s="6" t="s">
        <v>122</v>
      </c>
      <c r="C132" s="3"/>
    </row>
    <row r="133" spans="1:3">
      <c r="A133" s="5">
        <v>11</v>
      </c>
      <c r="B133" s="6" t="s">
        <v>123</v>
      </c>
      <c r="C133" s="3"/>
    </row>
    <row r="134" spans="1:3">
      <c r="A134" s="5">
        <v>12</v>
      </c>
      <c r="B134" s="6" t="s">
        <v>124</v>
      </c>
      <c r="C134" s="3"/>
    </row>
    <row r="135" spans="1:3">
      <c r="A135" s="5">
        <v>13</v>
      </c>
      <c r="B135" s="6" t="s">
        <v>125</v>
      </c>
      <c r="C135" s="3"/>
    </row>
    <row r="136" spans="1:3">
      <c r="A136" s="5">
        <v>14</v>
      </c>
      <c r="B136" s="6" t="s">
        <v>126</v>
      </c>
      <c r="C136" s="3"/>
    </row>
    <row r="137" spans="1:3">
      <c r="A137" s="5">
        <v>15</v>
      </c>
      <c r="B137" s="6" t="s">
        <v>127</v>
      </c>
      <c r="C137" s="3"/>
    </row>
    <row r="138" spans="1:3">
      <c r="A138" s="5">
        <v>16</v>
      </c>
      <c r="B138" s="6" t="s">
        <v>128</v>
      </c>
      <c r="C138" s="3"/>
    </row>
    <row r="139" spans="1:3">
      <c r="A139" s="5">
        <v>17</v>
      </c>
      <c r="B139" s="6" t="s">
        <v>129</v>
      </c>
      <c r="C139" s="3"/>
    </row>
    <row r="140" spans="1:3">
      <c r="A140" s="5">
        <v>18</v>
      </c>
      <c r="B140" s="6" t="s">
        <v>130</v>
      </c>
      <c r="C140" s="3"/>
    </row>
    <row r="141" spans="1:3">
      <c r="A141" s="5">
        <v>19</v>
      </c>
      <c r="B141" s="6" t="s">
        <v>131</v>
      </c>
      <c r="C141" s="3"/>
    </row>
    <row r="142" spans="1:3">
      <c r="A142" s="5">
        <v>20</v>
      </c>
      <c r="B142" s="6" t="s">
        <v>132</v>
      </c>
      <c r="C142" s="3"/>
    </row>
    <row r="143" spans="1:3">
      <c r="A143" s="5">
        <v>21</v>
      </c>
      <c r="B143" s="6" t="s">
        <v>133</v>
      </c>
      <c r="C143" s="3"/>
    </row>
    <row r="144" spans="1:3">
      <c r="A144" s="5">
        <v>22</v>
      </c>
      <c r="B144" s="6" t="s">
        <v>134</v>
      </c>
      <c r="C144" s="3"/>
    </row>
    <row r="145" spans="1:3">
      <c r="A145" s="5">
        <v>23</v>
      </c>
      <c r="B145" s="6" t="s">
        <v>135</v>
      </c>
      <c r="C145" s="3"/>
    </row>
    <row r="146" spans="1:3">
      <c r="A146" s="5">
        <v>24</v>
      </c>
      <c r="B146" s="6" t="s">
        <v>136</v>
      </c>
      <c r="C146" s="3"/>
    </row>
    <row r="147" spans="1:3">
      <c r="A147" s="5">
        <v>25</v>
      </c>
      <c r="B147" s="6" t="s">
        <v>137</v>
      </c>
      <c r="C147" s="3"/>
    </row>
    <row r="148" spans="1:3">
      <c r="A148" s="5">
        <v>26</v>
      </c>
      <c r="B148" s="6" t="s">
        <v>138</v>
      </c>
      <c r="C148" s="3"/>
    </row>
    <row r="149" spans="1:3">
      <c r="A149" s="5">
        <v>27</v>
      </c>
      <c r="B149" s="6" t="s">
        <v>139</v>
      </c>
      <c r="C149" s="3"/>
    </row>
    <row r="150" spans="1:3">
      <c r="A150" s="5">
        <v>28</v>
      </c>
      <c r="B150" s="6" t="s">
        <v>140</v>
      </c>
      <c r="C150" s="3"/>
    </row>
    <row r="151" spans="1:3">
      <c r="A151" s="5">
        <v>29</v>
      </c>
      <c r="B151" s="6" t="s">
        <v>141</v>
      </c>
      <c r="C151" s="3"/>
    </row>
    <row r="152" spans="1:3">
      <c r="A152" s="5">
        <v>30</v>
      </c>
      <c r="B152" s="6" t="s">
        <v>142</v>
      </c>
      <c r="C152" s="3"/>
    </row>
    <row r="153" spans="1:3">
      <c r="A153" s="5">
        <v>31</v>
      </c>
      <c r="B153" s="6" t="s">
        <v>143</v>
      </c>
      <c r="C153" s="3"/>
    </row>
    <row r="154" spans="1:3">
      <c r="A154" s="5">
        <v>32</v>
      </c>
      <c r="B154" s="6" t="s">
        <v>144</v>
      </c>
      <c r="C154" s="3"/>
    </row>
    <row r="155" spans="1:3">
      <c r="A155" s="5">
        <v>33</v>
      </c>
      <c r="B155" s="6" t="s">
        <v>145</v>
      </c>
      <c r="C155" s="3"/>
    </row>
    <row r="156" spans="1:3">
      <c r="A156" s="5">
        <v>34</v>
      </c>
      <c r="B156" s="6" t="s">
        <v>146</v>
      </c>
      <c r="C156" s="3"/>
    </row>
    <row r="157" spans="1:3">
      <c r="A157" s="5">
        <v>35</v>
      </c>
      <c r="B157" s="6" t="s">
        <v>147</v>
      </c>
      <c r="C157" s="3"/>
    </row>
    <row r="158" spans="1:3">
      <c r="A158" s="5">
        <v>36</v>
      </c>
      <c r="B158" s="6" t="s">
        <v>148</v>
      </c>
      <c r="C158" s="3"/>
    </row>
    <row r="159" spans="1:3">
      <c r="A159" s="5">
        <v>37</v>
      </c>
      <c r="B159" s="6" t="s">
        <v>149</v>
      </c>
      <c r="C159" s="3"/>
    </row>
    <row r="160" spans="1:3">
      <c r="A160" s="147"/>
      <c r="B160" s="147"/>
      <c r="C160" s="147"/>
    </row>
    <row r="161" spans="1:3">
      <c r="A161" s="5" t="s">
        <v>150</v>
      </c>
      <c r="B161" s="6" t="s">
        <v>151</v>
      </c>
      <c r="C161" s="3"/>
    </row>
    <row r="162" spans="1:3">
      <c r="A162" s="5">
        <v>1</v>
      </c>
      <c r="B162" s="6" t="s">
        <v>152</v>
      </c>
      <c r="C162" s="3"/>
    </row>
    <row r="163" spans="1:3">
      <c r="A163" s="5">
        <v>2</v>
      </c>
      <c r="B163" s="6" t="s">
        <v>153</v>
      </c>
      <c r="C163" s="3"/>
    </row>
    <row r="164" spans="1:3">
      <c r="A164" s="5">
        <v>3</v>
      </c>
      <c r="B164" s="6" t="s">
        <v>154</v>
      </c>
      <c r="C164" s="3"/>
    </row>
    <row r="165" spans="1:3">
      <c r="A165" s="5">
        <v>4</v>
      </c>
      <c r="B165" s="6" t="s">
        <v>155</v>
      </c>
      <c r="C165" s="3"/>
    </row>
    <row r="166" spans="1:3">
      <c r="A166" s="5">
        <v>5</v>
      </c>
      <c r="B166" s="6" t="s">
        <v>156</v>
      </c>
      <c r="C166" s="3"/>
    </row>
    <row r="167" spans="1:3">
      <c r="A167" s="5">
        <v>6</v>
      </c>
      <c r="B167" s="6" t="s">
        <v>157</v>
      </c>
      <c r="C167" s="3"/>
    </row>
    <row r="168" spans="1:3">
      <c r="A168" s="5">
        <v>7</v>
      </c>
      <c r="B168" s="6" t="s">
        <v>158</v>
      </c>
      <c r="C168" s="3"/>
    </row>
    <row r="169" spans="1:3">
      <c r="A169" s="5">
        <v>8</v>
      </c>
      <c r="B169" s="6" t="s">
        <v>159</v>
      </c>
      <c r="C169" s="3"/>
    </row>
    <row r="170" spans="1:3">
      <c r="A170" s="5"/>
      <c r="B170" s="6"/>
      <c r="C170" s="3"/>
    </row>
    <row r="171" spans="1:3">
      <c r="A171" s="5" t="s">
        <v>160</v>
      </c>
      <c r="B171" s="6" t="s">
        <v>161</v>
      </c>
      <c r="C171" s="3"/>
    </row>
    <row r="172" spans="1:3">
      <c r="A172" s="5">
        <v>1</v>
      </c>
      <c r="B172" s="6" t="s">
        <v>162</v>
      </c>
      <c r="C172" s="3"/>
    </row>
    <row r="173" spans="1:3">
      <c r="A173" s="5">
        <v>2</v>
      </c>
      <c r="B173" s="6" t="s">
        <v>163</v>
      </c>
      <c r="C173" s="3"/>
    </row>
    <row r="174" spans="1:3">
      <c r="A174" s="5">
        <v>3</v>
      </c>
      <c r="B174" s="6" t="s">
        <v>164</v>
      </c>
      <c r="C174" s="3"/>
    </row>
    <row r="175" spans="1:3">
      <c r="A175" s="5">
        <v>4</v>
      </c>
      <c r="B175" s="6" t="s">
        <v>165</v>
      </c>
      <c r="C175" s="3"/>
    </row>
    <row r="176" spans="1:3">
      <c r="A176" s="5">
        <v>5</v>
      </c>
      <c r="B176" s="6" t="s">
        <v>166</v>
      </c>
      <c r="C176" s="3"/>
    </row>
    <row r="177" spans="1:3">
      <c r="A177" s="5">
        <v>6</v>
      </c>
      <c r="B177" s="6" t="s">
        <v>167</v>
      </c>
      <c r="C177" s="3"/>
    </row>
    <row r="178" spans="1:3">
      <c r="A178" s="5">
        <v>7</v>
      </c>
      <c r="B178" s="6" t="s">
        <v>168</v>
      </c>
      <c r="C178" s="3"/>
    </row>
    <row r="179" spans="1:3">
      <c r="A179" s="5">
        <v>8</v>
      </c>
      <c r="B179" s="6" t="s">
        <v>169</v>
      </c>
      <c r="C179" s="3"/>
    </row>
    <row r="180" spans="1:3">
      <c r="A180" s="5">
        <v>9</v>
      </c>
      <c r="B180" s="6" t="s">
        <v>170</v>
      </c>
      <c r="C180" s="3"/>
    </row>
    <row r="181" spans="1:3">
      <c r="A181" s="5"/>
      <c r="B181" s="6" t="s">
        <v>171</v>
      </c>
      <c r="C181" s="3"/>
    </row>
    <row r="182" spans="1:3">
      <c r="A182" s="5">
        <v>1</v>
      </c>
      <c r="B182" s="6" t="s">
        <v>172</v>
      </c>
      <c r="C182" s="3"/>
    </row>
    <row r="183" spans="1:3">
      <c r="A183" s="5">
        <v>2</v>
      </c>
      <c r="B183" s="6" t="s">
        <v>173</v>
      </c>
      <c r="C183" s="3"/>
    </row>
    <row r="184" spans="1:3">
      <c r="A184" s="5">
        <v>3</v>
      </c>
      <c r="B184" s="6" t="s">
        <v>174</v>
      </c>
      <c r="C184" s="3"/>
    </row>
    <row r="185" spans="1:3">
      <c r="A185" s="5">
        <v>4</v>
      </c>
      <c r="B185" s="6" t="s">
        <v>175</v>
      </c>
      <c r="C185" s="3"/>
    </row>
    <row r="186" spans="1:3">
      <c r="A186" s="5">
        <v>5</v>
      </c>
      <c r="B186" s="6" t="s">
        <v>176</v>
      </c>
      <c r="C186" s="3"/>
    </row>
    <row r="187" spans="1:3">
      <c r="A187" s="5">
        <v>6</v>
      </c>
      <c r="B187" s="6" t="s">
        <v>177</v>
      </c>
      <c r="C187" s="3"/>
    </row>
    <row r="188" spans="1:3">
      <c r="A188" s="5">
        <v>7</v>
      </c>
      <c r="B188" s="6" t="s">
        <v>178</v>
      </c>
      <c r="C188" s="3"/>
    </row>
    <row r="189" spans="1:3">
      <c r="A189" s="5">
        <v>8</v>
      </c>
      <c r="B189" s="6" t="s">
        <v>179</v>
      </c>
      <c r="C189" s="3"/>
    </row>
    <row r="190" spans="1:3">
      <c r="A190" s="5">
        <v>9</v>
      </c>
      <c r="B190" s="6" t="s">
        <v>180</v>
      </c>
      <c r="C190" s="3"/>
    </row>
    <row r="191" spans="1:3">
      <c r="A191" s="5">
        <v>10</v>
      </c>
      <c r="B191" s="6" t="s">
        <v>181</v>
      </c>
      <c r="C191" s="3"/>
    </row>
    <row r="192" spans="1:3">
      <c r="A192" s="5">
        <v>11</v>
      </c>
      <c r="B192" s="6" t="s">
        <v>182</v>
      </c>
      <c r="C192" s="3"/>
    </row>
    <row r="193" spans="1:3">
      <c r="A193" s="5">
        <v>12</v>
      </c>
      <c r="B193" s="6" t="s">
        <v>183</v>
      </c>
      <c r="C193" s="3"/>
    </row>
    <row r="194" spans="1:3">
      <c r="A194" s="5">
        <v>13</v>
      </c>
      <c r="B194" s="6" t="s">
        <v>184</v>
      </c>
      <c r="C194" s="3"/>
    </row>
    <row r="195" spans="1:3">
      <c r="A195" s="5">
        <v>14</v>
      </c>
      <c r="B195" s="6" t="s">
        <v>185</v>
      </c>
      <c r="C195" s="4"/>
    </row>
    <row r="196" spans="1:3">
      <c r="A196" s="5">
        <v>15</v>
      </c>
      <c r="B196" s="6" t="s">
        <v>186</v>
      </c>
      <c r="C196" s="4"/>
    </row>
    <row r="197" spans="1:3">
      <c r="A197" s="5">
        <v>16</v>
      </c>
      <c r="B197" s="6" t="s">
        <v>187</v>
      </c>
      <c r="C197" s="4"/>
    </row>
    <row r="198" spans="1:3">
      <c r="A198" s="5">
        <v>17</v>
      </c>
      <c r="B198" s="6" t="s">
        <v>188</v>
      </c>
      <c r="C198" s="4"/>
    </row>
    <row r="199" spans="1:3">
      <c r="A199" s="5">
        <v>18</v>
      </c>
      <c r="B199" s="6" t="s">
        <v>189</v>
      </c>
      <c r="C199" s="4"/>
    </row>
    <row r="200" spans="1:3">
      <c r="A200" s="5">
        <v>19</v>
      </c>
      <c r="B200" s="6" t="s">
        <v>190</v>
      </c>
      <c r="C200" s="4"/>
    </row>
    <row r="201" spans="1:3">
      <c r="A201" s="5">
        <v>20</v>
      </c>
      <c r="B201" s="6" t="s">
        <v>191</v>
      </c>
      <c r="C201" s="4"/>
    </row>
    <row r="202" spans="1:3">
      <c r="A202" s="5">
        <v>21</v>
      </c>
      <c r="B202" s="6" t="s">
        <v>192</v>
      </c>
      <c r="C202" s="4"/>
    </row>
    <row r="203" spans="1:3">
      <c r="A203" s="5">
        <v>22</v>
      </c>
      <c r="B203" s="6" t="s">
        <v>193</v>
      </c>
      <c r="C203" s="4"/>
    </row>
    <row r="204" spans="1:3">
      <c r="A204" s="5">
        <v>23</v>
      </c>
      <c r="B204" s="6" t="s">
        <v>194</v>
      </c>
      <c r="C204" s="4"/>
    </row>
    <row r="205" spans="1:3">
      <c r="A205" s="5">
        <v>24</v>
      </c>
      <c r="B205" s="6" t="s">
        <v>195</v>
      </c>
      <c r="C205" s="4"/>
    </row>
    <row r="206" spans="1:3">
      <c r="A206" s="5">
        <v>25</v>
      </c>
      <c r="B206" s="6" t="s">
        <v>196</v>
      </c>
      <c r="C206" s="4"/>
    </row>
    <row r="207" spans="1:3">
      <c r="A207" s="5">
        <v>26</v>
      </c>
      <c r="B207" s="6" t="s">
        <v>197</v>
      </c>
      <c r="C207" s="4"/>
    </row>
    <row r="208" spans="1:3">
      <c r="A208" s="5">
        <v>27</v>
      </c>
      <c r="B208" s="6" t="s">
        <v>198</v>
      </c>
      <c r="C208" s="4"/>
    </row>
    <row r="209" spans="1:3">
      <c r="A209" s="5">
        <v>28</v>
      </c>
      <c r="B209" s="6" t="s">
        <v>199</v>
      </c>
      <c r="C209" s="4"/>
    </row>
    <row r="210" spans="1:3">
      <c r="A210" s="5">
        <v>29</v>
      </c>
      <c r="B210" s="6" t="s">
        <v>200</v>
      </c>
      <c r="C210" s="4"/>
    </row>
    <row r="211" spans="1:3">
      <c r="A211" s="5">
        <v>30</v>
      </c>
      <c r="B211" s="6" t="s">
        <v>201</v>
      </c>
      <c r="C211" s="4"/>
    </row>
    <row r="212" spans="1:3">
      <c r="A212" s="5">
        <v>31</v>
      </c>
      <c r="B212" s="6" t="s">
        <v>202</v>
      </c>
      <c r="C212" s="4"/>
    </row>
    <row r="213" spans="1:3">
      <c r="A213" s="5">
        <v>32</v>
      </c>
      <c r="B213" s="6" t="s">
        <v>203</v>
      </c>
      <c r="C213" s="4"/>
    </row>
    <row r="214" spans="1:3">
      <c r="A214" s="5">
        <v>33</v>
      </c>
      <c r="B214" s="6" t="s">
        <v>204</v>
      </c>
      <c r="C214" s="4"/>
    </row>
    <row r="215" spans="1:3">
      <c r="A215" s="5">
        <v>34</v>
      </c>
      <c r="B215" s="6" t="s">
        <v>205</v>
      </c>
      <c r="C215" s="4"/>
    </row>
    <row r="216" spans="1:3">
      <c r="A216" s="5">
        <v>35</v>
      </c>
      <c r="B216" s="6" t="s">
        <v>206</v>
      </c>
      <c r="C216" s="4"/>
    </row>
    <row r="217" spans="1:3">
      <c r="A217" s="5">
        <v>36</v>
      </c>
      <c r="B217" s="6" t="s">
        <v>207</v>
      </c>
      <c r="C217" s="4"/>
    </row>
    <row r="218" spans="1:3">
      <c r="A218" s="5">
        <v>37</v>
      </c>
      <c r="B218" s="6" t="s">
        <v>208</v>
      </c>
      <c r="C218" s="4"/>
    </row>
    <row r="219" spans="1:3">
      <c r="A219" s="5">
        <v>38</v>
      </c>
      <c r="B219" s="6" t="s">
        <v>209</v>
      </c>
      <c r="C219" s="4"/>
    </row>
    <row r="220" spans="1:3">
      <c r="A220" s="5">
        <v>39</v>
      </c>
      <c r="B220" s="6" t="s">
        <v>210</v>
      </c>
      <c r="C220" s="4"/>
    </row>
    <row r="221" spans="1:3">
      <c r="A221" s="5">
        <v>40</v>
      </c>
      <c r="B221" s="6" t="s">
        <v>211</v>
      </c>
      <c r="C221" s="4"/>
    </row>
    <row r="222" spans="1:3">
      <c r="A222" s="5">
        <v>41</v>
      </c>
      <c r="B222" s="6" t="s">
        <v>212</v>
      </c>
      <c r="C222" s="4"/>
    </row>
    <row r="223" spans="1:3">
      <c r="A223" s="5">
        <v>42</v>
      </c>
      <c r="B223" s="6" t="s">
        <v>213</v>
      </c>
      <c r="C223" s="4"/>
    </row>
    <row r="224" spans="1:3">
      <c r="A224" s="5">
        <v>43</v>
      </c>
      <c r="B224" s="6" t="s">
        <v>214</v>
      </c>
      <c r="C224" s="4"/>
    </row>
    <row r="225" spans="1:3">
      <c r="A225" s="5">
        <v>44</v>
      </c>
      <c r="B225" s="6" t="s">
        <v>215</v>
      </c>
      <c r="C225" s="4"/>
    </row>
    <row r="226" spans="1:3">
      <c r="A226" s="5">
        <v>45</v>
      </c>
      <c r="B226" s="6" t="s">
        <v>216</v>
      </c>
      <c r="C226" s="4"/>
    </row>
    <row r="227" spans="1:3">
      <c r="A227" s="5">
        <v>46</v>
      </c>
      <c r="B227" s="6" t="s">
        <v>217</v>
      </c>
      <c r="C227" s="4"/>
    </row>
    <row r="228" spans="1:3">
      <c r="A228" s="5">
        <v>47</v>
      </c>
      <c r="B228" s="6" t="s">
        <v>218</v>
      </c>
      <c r="C228" s="4"/>
    </row>
    <row r="229" spans="1:3">
      <c r="A229" s="5">
        <v>48</v>
      </c>
      <c r="B229" s="6" t="s">
        <v>219</v>
      </c>
      <c r="C229" s="4"/>
    </row>
    <row r="230" spans="1:3">
      <c r="A230" s="5">
        <v>49</v>
      </c>
      <c r="B230" s="6" t="s">
        <v>220</v>
      </c>
      <c r="C230" s="4"/>
    </row>
    <row r="231" spans="1:3">
      <c r="A231" s="5">
        <v>50</v>
      </c>
      <c r="B231" s="6" t="s">
        <v>221</v>
      </c>
      <c r="C231" s="4"/>
    </row>
    <row r="232" spans="1:3">
      <c r="A232" s="5">
        <v>51</v>
      </c>
      <c r="B232" s="6" t="s">
        <v>222</v>
      </c>
      <c r="C232" s="4"/>
    </row>
    <row r="233" spans="1:3">
      <c r="A233" s="5">
        <v>52</v>
      </c>
      <c r="B233" s="6" t="s">
        <v>223</v>
      </c>
      <c r="C233" s="4"/>
    </row>
    <row r="234" spans="1:3">
      <c r="A234" s="5">
        <v>53</v>
      </c>
      <c r="B234" s="6" t="s">
        <v>224</v>
      </c>
      <c r="C234" s="4"/>
    </row>
    <row r="235" spans="1:3">
      <c r="A235" s="5">
        <v>54</v>
      </c>
      <c r="B235" s="6" t="s">
        <v>225</v>
      </c>
      <c r="C235" s="4"/>
    </row>
    <row r="236" spans="1:3">
      <c r="A236" s="5">
        <v>55</v>
      </c>
      <c r="B236" s="6" t="s">
        <v>226</v>
      </c>
      <c r="C236" s="4"/>
    </row>
    <row r="237" spans="1:3">
      <c r="A237" s="5">
        <v>56</v>
      </c>
      <c r="B237" s="6" t="s">
        <v>227</v>
      </c>
      <c r="C237" s="4"/>
    </row>
    <row r="238" spans="1:3">
      <c r="A238" s="5">
        <v>57</v>
      </c>
      <c r="B238" s="6" t="s">
        <v>228</v>
      </c>
      <c r="C238" s="4"/>
    </row>
    <row r="239" spans="1:3">
      <c r="A239" s="5">
        <v>58</v>
      </c>
      <c r="B239" s="6" t="s">
        <v>229</v>
      </c>
      <c r="C239" s="4"/>
    </row>
    <row r="240" spans="1:3">
      <c r="A240" s="5">
        <v>59</v>
      </c>
      <c r="B240" s="6" t="s">
        <v>230</v>
      </c>
      <c r="C240" s="4"/>
    </row>
    <row r="241" spans="1:3">
      <c r="A241" s="5">
        <v>60</v>
      </c>
      <c r="B241" s="6" t="s">
        <v>231</v>
      </c>
      <c r="C241" s="4"/>
    </row>
    <row r="242" spans="1:3">
      <c r="A242" s="5">
        <v>61</v>
      </c>
      <c r="B242" s="6" t="s">
        <v>232</v>
      </c>
      <c r="C242" s="4"/>
    </row>
    <row r="243" spans="1:3">
      <c r="A243" s="5">
        <v>62</v>
      </c>
      <c r="B243" s="6" t="s">
        <v>233</v>
      </c>
      <c r="C243" s="4"/>
    </row>
    <row r="244" spans="1:3">
      <c r="A244" s="5">
        <v>63</v>
      </c>
      <c r="B244" s="6" t="s">
        <v>234</v>
      </c>
      <c r="C244" s="4"/>
    </row>
    <row r="245" spans="1:3">
      <c r="A245" s="5">
        <v>64</v>
      </c>
      <c r="B245" s="6" t="s">
        <v>235</v>
      </c>
      <c r="C245" s="4"/>
    </row>
    <row r="246" spans="1:3">
      <c r="A246" s="5">
        <v>65</v>
      </c>
      <c r="B246" s="6" t="s">
        <v>236</v>
      </c>
      <c r="C246" s="4"/>
    </row>
    <row r="247" spans="1:3">
      <c r="A247" s="5">
        <v>66</v>
      </c>
      <c r="B247" s="6" t="s">
        <v>237</v>
      </c>
      <c r="C247" s="4"/>
    </row>
    <row r="248" spans="1:3">
      <c r="A248" s="5">
        <v>67</v>
      </c>
      <c r="B248" s="6" t="s">
        <v>238</v>
      </c>
      <c r="C248" s="4"/>
    </row>
    <row r="249" spans="1:3">
      <c r="A249" s="5">
        <v>68</v>
      </c>
      <c r="B249" s="6" t="s">
        <v>239</v>
      </c>
      <c r="C249" s="4"/>
    </row>
    <row r="250" spans="1:3">
      <c r="A250" s="5">
        <v>69</v>
      </c>
      <c r="B250" s="6" t="s">
        <v>240</v>
      </c>
      <c r="C250" s="4"/>
    </row>
    <row r="251" spans="1:3">
      <c r="A251" s="5">
        <v>70</v>
      </c>
      <c r="B251" s="6" t="s">
        <v>241</v>
      </c>
      <c r="C251" s="4"/>
    </row>
    <row r="252" spans="1:3">
      <c r="A252" s="5">
        <v>71</v>
      </c>
      <c r="B252" s="6" t="s">
        <v>242</v>
      </c>
      <c r="C252" s="4"/>
    </row>
    <row r="253" spans="1:3">
      <c r="A253" s="5">
        <v>72</v>
      </c>
      <c r="B253" s="6" t="s">
        <v>243</v>
      </c>
      <c r="C253" s="4"/>
    </row>
    <row r="254" spans="1:3">
      <c r="A254" s="5">
        <v>73</v>
      </c>
      <c r="B254" s="6" t="s">
        <v>244</v>
      </c>
      <c r="C254" s="4"/>
    </row>
    <row r="255" spans="1:3">
      <c r="A255" s="5">
        <v>74</v>
      </c>
      <c r="B255" s="6" t="s">
        <v>245</v>
      </c>
      <c r="C255" s="4"/>
    </row>
    <row r="256" spans="1:3">
      <c r="A256" s="5">
        <v>75</v>
      </c>
      <c r="B256" s="6" t="s">
        <v>246</v>
      </c>
      <c r="C256" s="4"/>
    </row>
    <row r="257" spans="1:3">
      <c r="A257" s="5">
        <v>76</v>
      </c>
      <c r="B257" s="6" t="s">
        <v>247</v>
      </c>
      <c r="C257" s="4"/>
    </row>
    <row r="258" spans="1:3">
      <c r="A258" s="5">
        <v>77</v>
      </c>
      <c r="B258" s="6" t="s">
        <v>248</v>
      </c>
      <c r="C258" s="4"/>
    </row>
    <row r="259" spans="1:3">
      <c r="A259" s="5">
        <v>78</v>
      </c>
      <c r="B259" s="6" t="s">
        <v>249</v>
      </c>
      <c r="C259" s="4"/>
    </row>
    <row r="260" spans="1:3">
      <c r="A260" s="5">
        <v>79</v>
      </c>
      <c r="B260" s="6" t="s">
        <v>250</v>
      </c>
      <c r="C260" s="4"/>
    </row>
    <row r="261" spans="1:3">
      <c r="A261" s="5">
        <v>80</v>
      </c>
      <c r="B261" s="6" t="s">
        <v>251</v>
      </c>
      <c r="C261" s="4"/>
    </row>
    <row r="262" spans="1:3">
      <c r="A262" s="5">
        <v>81</v>
      </c>
      <c r="B262" s="6" t="s">
        <v>252</v>
      </c>
      <c r="C262" s="4"/>
    </row>
    <row r="263" spans="1:3">
      <c r="A263" s="5">
        <v>82</v>
      </c>
      <c r="B263" s="6" t="s">
        <v>253</v>
      </c>
      <c r="C263" s="4"/>
    </row>
    <row r="264" spans="1:3">
      <c r="A264" s="5">
        <v>83</v>
      </c>
      <c r="B264" s="6" t="s">
        <v>254</v>
      </c>
      <c r="C264" s="4"/>
    </row>
    <row r="265" spans="1:3">
      <c r="A265" s="5">
        <v>84</v>
      </c>
      <c r="B265" s="6" t="s">
        <v>255</v>
      </c>
      <c r="C265" s="4"/>
    </row>
    <row r="266" spans="1:3">
      <c r="A266" s="5">
        <v>85</v>
      </c>
      <c r="B266" s="6" t="s">
        <v>256</v>
      </c>
      <c r="C266" s="4"/>
    </row>
    <row r="267" spans="1:3">
      <c r="A267" s="5">
        <v>86</v>
      </c>
      <c r="B267" s="6" t="s">
        <v>257</v>
      </c>
      <c r="C267" s="4"/>
    </row>
    <row r="268" spans="1:3">
      <c r="A268" s="5">
        <v>87</v>
      </c>
      <c r="B268" s="6" t="s">
        <v>258</v>
      </c>
      <c r="C268" s="4"/>
    </row>
    <row r="269" spans="1:3">
      <c r="A269" s="5">
        <v>88</v>
      </c>
      <c r="B269" s="6" t="s">
        <v>259</v>
      </c>
      <c r="C269" s="4"/>
    </row>
    <row r="270" spans="1:3">
      <c r="A270" s="5">
        <v>89</v>
      </c>
      <c r="B270" s="6" t="s">
        <v>260</v>
      </c>
      <c r="C270" s="4"/>
    </row>
    <row r="271" spans="1:3">
      <c r="A271" s="5">
        <v>90</v>
      </c>
      <c r="B271" s="6" t="s">
        <v>261</v>
      </c>
      <c r="C271" s="4"/>
    </row>
    <row r="272" spans="1:3">
      <c r="A272" s="5">
        <v>91</v>
      </c>
      <c r="B272" s="6" t="s">
        <v>262</v>
      </c>
      <c r="C272" s="4"/>
    </row>
    <row r="273" spans="1:3">
      <c r="A273" s="5">
        <v>92</v>
      </c>
      <c r="B273" s="6" t="s">
        <v>263</v>
      </c>
      <c r="C273" s="4"/>
    </row>
    <row r="274" spans="1:3">
      <c r="A274" s="5">
        <v>93</v>
      </c>
      <c r="B274" s="6" t="s">
        <v>264</v>
      </c>
      <c r="C274" s="4"/>
    </row>
    <row r="275" spans="1:3">
      <c r="A275" s="5">
        <v>94</v>
      </c>
      <c r="B275" s="6" t="s">
        <v>265</v>
      </c>
      <c r="C275" s="4"/>
    </row>
    <row r="276" spans="1:3">
      <c r="A276" s="5">
        <v>95</v>
      </c>
      <c r="B276" s="6" t="s">
        <v>266</v>
      </c>
      <c r="C276" s="4"/>
    </row>
    <row r="277" spans="1:3">
      <c r="A277" s="5">
        <v>96</v>
      </c>
      <c r="B277" s="6" t="s">
        <v>267</v>
      </c>
      <c r="C277" s="4"/>
    </row>
    <row r="278" spans="1:3">
      <c r="A278" s="5">
        <v>97</v>
      </c>
      <c r="B278" s="6" t="s">
        <v>268</v>
      </c>
      <c r="C278" s="4"/>
    </row>
    <row r="279" spans="1:3">
      <c r="A279" s="5">
        <v>98</v>
      </c>
      <c r="B279" s="6" t="s">
        <v>269</v>
      </c>
      <c r="C279" s="4"/>
    </row>
    <row r="280" spans="1:3">
      <c r="A280" s="5">
        <v>99</v>
      </c>
      <c r="B280" s="6" t="s">
        <v>270</v>
      </c>
      <c r="C280" s="4"/>
    </row>
    <row r="281" spans="1:3">
      <c r="A281" s="5">
        <v>100</v>
      </c>
      <c r="B281" s="6" t="s">
        <v>271</v>
      </c>
      <c r="C281" s="4"/>
    </row>
    <row r="282" spans="1:3">
      <c r="A282" s="5">
        <v>101</v>
      </c>
      <c r="B282" s="6" t="s">
        <v>272</v>
      </c>
      <c r="C282" s="4"/>
    </row>
    <row r="283" spans="1:3">
      <c r="A283" s="5">
        <v>102</v>
      </c>
      <c r="B283" s="6" t="s">
        <v>273</v>
      </c>
      <c r="C283" s="4"/>
    </row>
    <row r="284" spans="1:3">
      <c r="A284" s="5">
        <v>103</v>
      </c>
      <c r="B284" s="6" t="s">
        <v>274</v>
      </c>
      <c r="C284" s="4"/>
    </row>
    <row r="285" spans="1:3">
      <c r="A285" s="5">
        <v>104</v>
      </c>
      <c r="B285" s="6" t="s">
        <v>275</v>
      </c>
      <c r="C285" s="4"/>
    </row>
    <row r="286" spans="1:3">
      <c r="A286" s="5">
        <v>105</v>
      </c>
      <c r="B286" s="6" t="s">
        <v>276</v>
      </c>
      <c r="C286" s="4"/>
    </row>
    <row r="287" spans="1:3">
      <c r="A287" s="5">
        <v>106</v>
      </c>
      <c r="B287" s="6" t="s">
        <v>277</v>
      </c>
      <c r="C287" s="4"/>
    </row>
    <row r="288" spans="1:3">
      <c r="A288" s="5">
        <v>107</v>
      </c>
      <c r="B288" s="6" t="s">
        <v>278</v>
      </c>
      <c r="C288" s="4"/>
    </row>
    <row r="289" spans="1:3">
      <c r="A289" s="5">
        <v>108</v>
      </c>
      <c r="B289" s="6" t="s">
        <v>279</v>
      </c>
      <c r="C289" s="4"/>
    </row>
    <row r="290" spans="1:3">
      <c r="A290" s="5">
        <v>109</v>
      </c>
      <c r="B290" s="6" t="s">
        <v>280</v>
      </c>
      <c r="C290" s="4"/>
    </row>
    <row r="291" spans="1:3">
      <c r="A291" s="5">
        <v>110</v>
      </c>
      <c r="B291" s="6" t="s">
        <v>281</v>
      </c>
      <c r="C291" s="4"/>
    </row>
    <row r="292" spans="1:3">
      <c r="A292" s="5">
        <v>111</v>
      </c>
      <c r="B292" s="6" t="s">
        <v>282</v>
      </c>
      <c r="C292" s="4"/>
    </row>
    <row r="293" spans="1:3">
      <c r="A293" s="5">
        <v>112</v>
      </c>
      <c r="B293" s="6" t="s">
        <v>283</v>
      </c>
      <c r="C293" s="4"/>
    </row>
    <row r="294" spans="1:3">
      <c r="A294" s="5">
        <v>113</v>
      </c>
      <c r="B294" s="6" t="s">
        <v>284</v>
      </c>
      <c r="C294" s="4"/>
    </row>
    <row r="295" spans="1:3">
      <c r="A295" s="5">
        <v>114</v>
      </c>
      <c r="B295" s="6" t="s">
        <v>285</v>
      </c>
      <c r="C295" s="4"/>
    </row>
    <row r="296" spans="1:3">
      <c r="A296" s="5">
        <v>115</v>
      </c>
      <c r="B296" s="6" t="s">
        <v>286</v>
      </c>
      <c r="C296" s="4"/>
    </row>
    <row r="297" spans="1:3">
      <c r="A297" s="5">
        <v>116</v>
      </c>
      <c r="B297" s="6" t="s">
        <v>287</v>
      </c>
      <c r="C297" s="4"/>
    </row>
    <row r="298" spans="1:3">
      <c r="A298" s="5">
        <v>117</v>
      </c>
      <c r="B298" s="6" t="s">
        <v>288</v>
      </c>
      <c r="C298" s="4"/>
    </row>
    <row r="299" spans="1:3">
      <c r="A299" s="5">
        <v>118</v>
      </c>
      <c r="B299" s="6" t="s">
        <v>289</v>
      </c>
      <c r="C299" s="4"/>
    </row>
    <row r="300" spans="1:3">
      <c r="A300" s="5">
        <v>119</v>
      </c>
      <c r="B300" s="6" t="s">
        <v>290</v>
      </c>
      <c r="C300" s="4"/>
    </row>
    <row r="301" spans="1:3">
      <c r="A301" s="5">
        <v>120</v>
      </c>
      <c r="B301" s="6" t="s">
        <v>291</v>
      </c>
      <c r="C301" s="4"/>
    </row>
    <row r="302" spans="1:3">
      <c r="A302" s="5">
        <v>121</v>
      </c>
      <c r="B302" s="6" t="s">
        <v>292</v>
      </c>
      <c r="C302" s="4"/>
    </row>
    <row r="303" spans="1:3">
      <c r="A303" s="5">
        <v>122</v>
      </c>
      <c r="B303" s="6" t="s">
        <v>293</v>
      </c>
      <c r="C303" s="4"/>
    </row>
    <row r="304" spans="1:3">
      <c r="A304" s="5">
        <v>123</v>
      </c>
      <c r="B304" s="6" t="s">
        <v>294</v>
      </c>
      <c r="C304" s="4"/>
    </row>
    <row r="305" spans="1:3">
      <c r="A305" s="5">
        <v>124</v>
      </c>
      <c r="B305" s="6" t="s">
        <v>295</v>
      </c>
      <c r="C305" s="4"/>
    </row>
    <row r="306" spans="1:3">
      <c r="A306" s="5">
        <v>125</v>
      </c>
      <c r="B306" s="6" t="s">
        <v>296</v>
      </c>
      <c r="C306" s="4"/>
    </row>
    <row r="307" spans="1:3">
      <c r="A307" s="5">
        <v>126</v>
      </c>
      <c r="B307" s="6" t="s">
        <v>297</v>
      </c>
      <c r="C307" s="4"/>
    </row>
    <row r="308" spans="1:3">
      <c r="A308" s="5">
        <v>127</v>
      </c>
      <c r="B308" s="6" t="s">
        <v>298</v>
      </c>
      <c r="C308" s="4"/>
    </row>
    <row r="309" spans="1:3">
      <c r="A309" s="5">
        <v>128</v>
      </c>
      <c r="B309" s="6" t="s">
        <v>299</v>
      </c>
      <c r="C309" s="4"/>
    </row>
    <row r="310" spans="1:3">
      <c r="A310" s="5">
        <v>129</v>
      </c>
      <c r="B310" s="6" t="s">
        <v>300</v>
      </c>
      <c r="C310" s="4"/>
    </row>
    <row r="311" spans="1:3">
      <c r="A311" s="5">
        <v>130</v>
      </c>
      <c r="B311" s="6" t="s">
        <v>301</v>
      </c>
      <c r="C311" s="4"/>
    </row>
    <row r="312" spans="1:3">
      <c r="A312" s="5">
        <v>131</v>
      </c>
      <c r="B312" s="6" t="s">
        <v>302</v>
      </c>
      <c r="C312" s="4"/>
    </row>
    <row r="313" spans="1:3">
      <c r="A313" s="5">
        <v>132</v>
      </c>
      <c r="B313" s="6" t="s">
        <v>303</v>
      </c>
      <c r="C313" s="4"/>
    </row>
    <row r="314" spans="1:3">
      <c r="A314" s="5">
        <v>133</v>
      </c>
      <c r="B314" s="6" t="s">
        <v>304</v>
      </c>
      <c r="C314" s="4"/>
    </row>
    <row r="315" spans="1:3">
      <c r="A315" s="5">
        <v>134</v>
      </c>
      <c r="B315" s="6" t="s">
        <v>305</v>
      </c>
      <c r="C315" s="4"/>
    </row>
    <row r="316" spans="1:3">
      <c r="A316" s="5">
        <v>135</v>
      </c>
      <c r="B316" s="6" t="s">
        <v>306</v>
      </c>
      <c r="C316" s="4"/>
    </row>
    <row r="317" spans="1:3">
      <c r="A317" s="5">
        <v>136</v>
      </c>
      <c r="B317" s="6" t="s">
        <v>307</v>
      </c>
      <c r="C317" s="4"/>
    </row>
    <row r="318" spans="1:3">
      <c r="A318" s="5">
        <v>137</v>
      </c>
      <c r="B318" s="6" t="s">
        <v>308</v>
      </c>
      <c r="C318" s="4"/>
    </row>
    <row r="319" spans="1:3">
      <c r="A319" s="5">
        <v>138</v>
      </c>
      <c r="B319" s="6" t="s">
        <v>309</v>
      </c>
      <c r="C319" s="4"/>
    </row>
    <row r="320" spans="1:3">
      <c r="A320" s="5">
        <v>139</v>
      </c>
      <c r="B320" s="6" t="s">
        <v>310</v>
      </c>
      <c r="C320" s="4"/>
    </row>
    <row r="321" spans="1:3">
      <c r="A321" s="5">
        <v>140</v>
      </c>
      <c r="B321" s="6" t="s">
        <v>311</v>
      </c>
      <c r="C321" s="4"/>
    </row>
    <row r="322" spans="1:3">
      <c r="A322" s="5">
        <v>141</v>
      </c>
      <c r="B322" s="6" t="s">
        <v>312</v>
      </c>
      <c r="C322" s="4"/>
    </row>
    <row r="323" spans="1:3">
      <c r="A323" s="5">
        <v>142</v>
      </c>
      <c r="B323" s="6" t="s">
        <v>313</v>
      </c>
      <c r="C323" s="4"/>
    </row>
    <row r="324" spans="1:3">
      <c r="A324" s="5">
        <v>143</v>
      </c>
      <c r="B324" s="6" t="s">
        <v>314</v>
      </c>
      <c r="C324" s="4"/>
    </row>
    <row r="325" spans="1:3">
      <c r="A325" s="5">
        <v>144</v>
      </c>
      <c r="B325" s="6" t="s">
        <v>315</v>
      </c>
      <c r="C325" s="4"/>
    </row>
    <row r="326" spans="1:3">
      <c r="A326" s="5">
        <v>145</v>
      </c>
      <c r="B326" s="6" t="s">
        <v>316</v>
      </c>
      <c r="C326" s="4"/>
    </row>
    <row r="327" spans="1:3">
      <c r="A327" s="5">
        <v>146</v>
      </c>
      <c r="B327" s="6" t="s">
        <v>317</v>
      </c>
      <c r="C327" s="4"/>
    </row>
    <row r="328" spans="1:3">
      <c r="A328" s="5">
        <v>147</v>
      </c>
      <c r="B328" s="6" t="s">
        <v>318</v>
      </c>
      <c r="C328" s="4"/>
    </row>
    <row r="329" spans="1:3">
      <c r="A329" s="5">
        <v>148</v>
      </c>
      <c r="B329" s="6" t="s">
        <v>319</v>
      </c>
      <c r="C329" s="4"/>
    </row>
    <row r="330" spans="1:3">
      <c r="A330" s="5">
        <v>149</v>
      </c>
      <c r="B330" s="6" t="s">
        <v>320</v>
      </c>
      <c r="C330" s="4"/>
    </row>
    <row r="331" spans="1:3">
      <c r="A331" s="5">
        <v>150</v>
      </c>
      <c r="B331" s="6" t="s">
        <v>321</v>
      </c>
      <c r="C331" s="4"/>
    </row>
    <row r="332" spans="1:3">
      <c r="A332" s="5">
        <v>151</v>
      </c>
      <c r="B332" s="6" t="s">
        <v>321</v>
      </c>
      <c r="C332" s="4"/>
    </row>
    <row r="333" spans="1:3">
      <c r="A333" s="5">
        <v>152</v>
      </c>
      <c r="B333" s="6" t="s">
        <v>322</v>
      </c>
      <c r="C333" s="4"/>
    </row>
    <row r="334" spans="1:3">
      <c r="A334" s="5">
        <v>153</v>
      </c>
      <c r="B334" s="6" t="s">
        <v>323</v>
      </c>
      <c r="C334" s="4"/>
    </row>
    <row r="335" spans="1:3">
      <c r="A335" s="5">
        <v>154</v>
      </c>
      <c r="B335" s="6" t="s">
        <v>324</v>
      </c>
      <c r="C335" s="4"/>
    </row>
    <row r="336" spans="1:3">
      <c r="A336" s="5">
        <v>155</v>
      </c>
      <c r="B336" s="6" t="s">
        <v>325</v>
      </c>
      <c r="C336" s="4"/>
    </row>
    <row r="337" spans="1:3">
      <c r="A337" s="5">
        <v>156</v>
      </c>
      <c r="B337" s="6" t="s">
        <v>326</v>
      </c>
      <c r="C337" s="4"/>
    </row>
    <row r="338" spans="1:3">
      <c r="A338" s="5">
        <v>157</v>
      </c>
      <c r="B338" s="6" t="s">
        <v>327</v>
      </c>
      <c r="C338" s="4"/>
    </row>
    <row r="339" spans="1:3">
      <c r="A339" s="5">
        <v>158</v>
      </c>
      <c r="B339" s="6" t="s">
        <v>328</v>
      </c>
      <c r="C339" s="4"/>
    </row>
    <row r="340" spans="1:3">
      <c r="A340" s="5">
        <v>159</v>
      </c>
      <c r="B340" s="6" t="s">
        <v>329</v>
      </c>
      <c r="C340" s="4"/>
    </row>
    <row r="341" spans="1:3">
      <c r="A341" s="5">
        <v>160</v>
      </c>
      <c r="B341" s="6" t="s">
        <v>330</v>
      </c>
      <c r="C341" s="4"/>
    </row>
    <row r="342" spans="1:3">
      <c r="A342" s="5">
        <v>161</v>
      </c>
      <c r="B342" s="6" t="s">
        <v>331</v>
      </c>
      <c r="C342" s="4"/>
    </row>
    <row r="343" spans="1:3">
      <c r="A343" s="5">
        <v>162</v>
      </c>
      <c r="B343" s="6" t="s">
        <v>332</v>
      </c>
      <c r="C343" s="4"/>
    </row>
    <row r="344" spans="1:3">
      <c r="A344" s="5">
        <v>163</v>
      </c>
      <c r="B344" s="6" t="s">
        <v>333</v>
      </c>
      <c r="C344" s="4"/>
    </row>
    <row r="345" spans="1:3">
      <c r="A345" s="5">
        <v>164</v>
      </c>
      <c r="B345" s="6" t="s">
        <v>334</v>
      </c>
      <c r="C345" s="4"/>
    </row>
    <row r="346" spans="1:3">
      <c r="A346" s="5">
        <v>165</v>
      </c>
      <c r="B346" s="6" t="s">
        <v>335</v>
      </c>
      <c r="C346" s="4"/>
    </row>
    <row r="347" spans="1:3">
      <c r="A347" s="5">
        <v>166</v>
      </c>
      <c r="B347" s="6" t="s">
        <v>336</v>
      </c>
      <c r="C347" s="4"/>
    </row>
    <row r="348" spans="1:3">
      <c r="A348" s="5">
        <v>167</v>
      </c>
      <c r="B348" s="6" t="s">
        <v>337</v>
      </c>
      <c r="C348" s="4"/>
    </row>
    <row r="349" spans="1:3">
      <c r="A349" s="5">
        <v>168</v>
      </c>
      <c r="B349" s="6" t="s">
        <v>338</v>
      </c>
      <c r="C349" s="4"/>
    </row>
    <row r="350" spans="1:3">
      <c r="A350" s="5">
        <v>169</v>
      </c>
      <c r="B350" s="6" t="s">
        <v>339</v>
      </c>
      <c r="C350" s="4"/>
    </row>
    <row r="351" spans="1:3">
      <c r="A351" s="5">
        <v>170</v>
      </c>
      <c r="B351" s="6" t="s">
        <v>340</v>
      </c>
      <c r="C351" s="4"/>
    </row>
    <row r="352" spans="1:3">
      <c r="A352" s="5">
        <v>171</v>
      </c>
      <c r="B352" s="6" t="s">
        <v>341</v>
      </c>
      <c r="C352" s="4"/>
    </row>
    <row r="353" spans="1:3">
      <c r="A353" s="5">
        <v>172</v>
      </c>
      <c r="B353" s="6" t="s">
        <v>342</v>
      </c>
      <c r="C353" s="4"/>
    </row>
    <row r="354" spans="1:3">
      <c r="A354" s="5">
        <v>173</v>
      </c>
      <c r="B354" s="6" t="s">
        <v>343</v>
      </c>
      <c r="C354" s="4"/>
    </row>
    <row r="355" spans="1:3">
      <c r="A355" s="5">
        <v>174</v>
      </c>
      <c r="B355" s="6" t="s">
        <v>344</v>
      </c>
      <c r="C355" s="4"/>
    </row>
    <row r="356" spans="1:3">
      <c r="A356" s="5">
        <v>175</v>
      </c>
      <c r="B356" s="6" t="s">
        <v>345</v>
      </c>
      <c r="C356" s="4"/>
    </row>
    <row r="357" spans="1:3">
      <c r="A357" s="5">
        <v>176</v>
      </c>
      <c r="B357" s="6" t="s">
        <v>346</v>
      </c>
      <c r="C357" s="4"/>
    </row>
    <row r="358" spans="1:3">
      <c r="A358" s="5">
        <v>177</v>
      </c>
      <c r="B358" s="6" t="s">
        <v>347</v>
      </c>
      <c r="C358" s="4"/>
    </row>
    <row r="359" spans="1:3">
      <c r="A359" s="5">
        <v>178</v>
      </c>
      <c r="B359" s="6" t="s">
        <v>348</v>
      </c>
      <c r="C359" s="4"/>
    </row>
    <row r="360" spans="1:3">
      <c r="A360" s="5">
        <v>179</v>
      </c>
      <c r="B360" s="6" t="s">
        <v>349</v>
      </c>
      <c r="C360" s="4"/>
    </row>
    <row r="361" spans="1:3">
      <c r="A361" s="5">
        <v>180</v>
      </c>
      <c r="B361" s="6" t="s">
        <v>350</v>
      </c>
      <c r="C361" s="4"/>
    </row>
    <row r="362" spans="1:3">
      <c r="A362" s="5">
        <v>181</v>
      </c>
      <c r="B362" s="6" t="s">
        <v>351</v>
      </c>
      <c r="C362" s="4"/>
    </row>
    <row r="363" spans="1:3">
      <c r="A363" s="5">
        <v>182</v>
      </c>
      <c r="B363" s="6" t="s">
        <v>352</v>
      </c>
      <c r="C363" s="4"/>
    </row>
    <row r="364" spans="1:3">
      <c r="A364" s="5">
        <v>183</v>
      </c>
      <c r="B364" s="6" t="s">
        <v>353</v>
      </c>
      <c r="C364" s="4"/>
    </row>
    <row r="365" spans="1:3">
      <c r="A365" s="5">
        <v>184</v>
      </c>
      <c r="B365" s="6" t="s">
        <v>354</v>
      </c>
      <c r="C365" s="4"/>
    </row>
    <row r="366" spans="1:3">
      <c r="A366" s="5">
        <v>185</v>
      </c>
      <c r="B366" s="6" t="s">
        <v>355</v>
      </c>
      <c r="C366" s="4"/>
    </row>
    <row r="367" spans="1:3">
      <c r="A367" s="5">
        <v>186</v>
      </c>
      <c r="B367" s="6" t="s">
        <v>356</v>
      </c>
      <c r="C367" s="4"/>
    </row>
    <row r="368" spans="1:3">
      <c r="A368" s="5">
        <v>187</v>
      </c>
      <c r="B368" s="6" t="s">
        <v>357</v>
      </c>
      <c r="C368" s="4"/>
    </row>
    <row r="369" spans="1:3">
      <c r="A369" s="5">
        <v>188</v>
      </c>
      <c r="B369" s="6" t="s">
        <v>358</v>
      </c>
      <c r="C369" s="4"/>
    </row>
    <row r="370" spans="1:3">
      <c r="A370" s="5">
        <v>189</v>
      </c>
      <c r="B370" s="6" t="s">
        <v>359</v>
      </c>
      <c r="C370" s="4"/>
    </row>
    <row r="371" spans="1:3">
      <c r="A371" s="5">
        <v>190</v>
      </c>
      <c r="B371" s="6" t="s">
        <v>360</v>
      </c>
      <c r="C371" s="4"/>
    </row>
    <row r="372" spans="1:3">
      <c r="A372" s="5">
        <v>191</v>
      </c>
      <c r="B372" s="6" t="s">
        <v>361</v>
      </c>
      <c r="C372" s="4"/>
    </row>
    <row r="373" spans="1:3">
      <c r="A373" s="5">
        <v>192</v>
      </c>
      <c r="B373" s="6" t="s">
        <v>362</v>
      </c>
      <c r="C373" s="4"/>
    </row>
    <row r="374" spans="1:3">
      <c r="A374" s="5">
        <v>193</v>
      </c>
      <c r="B374" s="6" t="s">
        <v>363</v>
      </c>
      <c r="C374" s="4"/>
    </row>
    <row r="375" spans="1:3">
      <c r="A375" s="5">
        <v>194</v>
      </c>
      <c r="B375" s="6" t="s">
        <v>364</v>
      </c>
      <c r="C375" s="4"/>
    </row>
    <row r="376" spans="1:3">
      <c r="A376" s="5">
        <v>195</v>
      </c>
      <c r="B376" s="6" t="s">
        <v>365</v>
      </c>
      <c r="C376" s="4"/>
    </row>
    <row r="377" spans="1:3">
      <c r="A377" s="5">
        <v>196</v>
      </c>
      <c r="B377" s="6" t="s">
        <v>366</v>
      </c>
      <c r="C377" s="4"/>
    </row>
    <row r="378" spans="1:3">
      <c r="A378" s="5">
        <v>197</v>
      </c>
      <c r="B378" s="6" t="s">
        <v>367</v>
      </c>
      <c r="C378" s="4"/>
    </row>
    <row r="379" spans="1:3">
      <c r="A379" s="5">
        <v>198</v>
      </c>
      <c r="B379" s="6" t="s">
        <v>368</v>
      </c>
      <c r="C379" s="4"/>
    </row>
    <row r="380" spans="1:3">
      <c r="A380" s="5">
        <v>199</v>
      </c>
      <c r="B380" s="6" t="s">
        <v>369</v>
      </c>
      <c r="C380" s="4"/>
    </row>
    <row r="381" spans="1:3">
      <c r="A381" s="5">
        <v>200</v>
      </c>
      <c r="B381" s="6" t="s">
        <v>370</v>
      </c>
      <c r="C381" s="4"/>
    </row>
    <row r="382" spans="1:3">
      <c r="A382" s="5">
        <v>201</v>
      </c>
      <c r="B382" s="6" t="s">
        <v>370</v>
      </c>
      <c r="C382" s="4"/>
    </row>
    <row r="383" spans="1:3">
      <c r="A383" s="5">
        <v>202</v>
      </c>
      <c r="B383" s="6" t="s">
        <v>371</v>
      </c>
      <c r="C383" s="4"/>
    </row>
    <row r="384" spans="1:3">
      <c r="A384" s="5">
        <v>203</v>
      </c>
      <c r="B384" s="6" t="s">
        <v>372</v>
      </c>
      <c r="C384" s="4"/>
    </row>
    <row r="385" spans="1:3">
      <c r="A385" s="5">
        <v>204</v>
      </c>
      <c r="B385" s="6" t="s">
        <v>373</v>
      </c>
      <c r="C385" s="4"/>
    </row>
    <row r="386" spans="1:3">
      <c r="A386" s="5">
        <v>205</v>
      </c>
      <c r="B386" s="6" t="s">
        <v>374</v>
      </c>
      <c r="C386" s="4"/>
    </row>
    <row r="387" spans="1:3">
      <c r="A387" s="5">
        <v>206</v>
      </c>
      <c r="B387" s="6" t="s">
        <v>375</v>
      </c>
      <c r="C387" s="4"/>
    </row>
    <row r="388" spans="1:3">
      <c r="A388" s="5">
        <v>207</v>
      </c>
      <c r="B388" s="6" t="s">
        <v>376</v>
      </c>
      <c r="C388" s="4"/>
    </row>
    <row r="389" spans="1:3">
      <c r="A389" s="5">
        <v>208</v>
      </c>
      <c r="B389" s="6" t="s">
        <v>377</v>
      </c>
      <c r="C389" s="4"/>
    </row>
    <row r="390" spans="1:3">
      <c r="A390" s="5">
        <v>209</v>
      </c>
      <c r="B390" s="6" t="s">
        <v>378</v>
      </c>
      <c r="C390" s="4"/>
    </row>
    <row r="391" spans="1:3">
      <c r="A391" s="5">
        <v>210</v>
      </c>
      <c r="B391" s="6" t="s">
        <v>379</v>
      </c>
      <c r="C391" s="4"/>
    </row>
    <row r="392" spans="1:3">
      <c r="A392" s="5">
        <v>211</v>
      </c>
      <c r="B392" s="6" t="s">
        <v>380</v>
      </c>
      <c r="C392" s="4"/>
    </row>
    <row r="393" spans="1:3">
      <c r="A393" s="5">
        <v>212</v>
      </c>
      <c r="B393" s="6" t="s">
        <v>381</v>
      </c>
      <c r="C393" s="4"/>
    </row>
    <row r="394" spans="1:3">
      <c r="A394" s="5">
        <v>213</v>
      </c>
      <c r="B394" s="6" t="s">
        <v>382</v>
      </c>
      <c r="C394" s="4"/>
    </row>
    <row r="395" spans="1:3">
      <c r="A395" s="5">
        <v>214</v>
      </c>
      <c r="B395" s="6" t="s">
        <v>383</v>
      </c>
      <c r="C395" s="4"/>
    </row>
    <row r="396" spans="1:3">
      <c r="A396" s="5">
        <v>215</v>
      </c>
      <c r="B396" s="6" t="s">
        <v>384</v>
      </c>
      <c r="C396" s="4"/>
    </row>
    <row r="397" spans="1:3">
      <c r="A397" s="5">
        <v>216</v>
      </c>
      <c r="B397" s="6" t="s">
        <v>385</v>
      </c>
      <c r="C397" s="4"/>
    </row>
    <row r="398" spans="1:3">
      <c r="A398" s="5">
        <v>217</v>
      </c>
      <c r="B398" s="6" t="s">
        <v>386</v>
      </c>
      <c r="C398" s="4"/>
    </row>
    <row r="399" spans="1:3">
      <c r="A399" s="5">
        <v>218</v>
      </c>
      <c r="B399" s="6" t="s">
        <v>387</v>
      </c>
      <c r="C399" s="4"/>
    </row>
    <row r="400" spans="1:3">
      <c r="A400" s="5">
        <v>219</v>
      </c>
      <c r="B400" s="6" t="s">
        <v>388</v>
      </c>
      <c r="C400" s="4"/>
    </row>
    <row r="401" spans="1:3">
      <c r="A401" s="5">
        <v>220</v>
      </c>
      <c r="B401" s="6" t="s">
        <v>389</v>
      </c>
      <c r="C401" s="4"/>
    </row>
    <row r="402" spans="1:3">
      <c r="A402" s="5">
        <v>221</v>
      </c>
      <c r="B402" s="6" t="s">
        <v>390</v>
      </c>
      <c r="C402" s="4"/>
    </row>
    <row r="403" spans="1:3">
      <c r="A403" s="5">
        <v>222</v>
      </c>
      <c r="B403" s="6" t="s">
        <v>391</v>
      </c>
      <c r="C403" s="4"/>
    </row>
    <row r="404" spans="1:3">
      <c r="A404" s="5">
        <v>223</v>
      </c>
      <c r="B404" s="6" t="s">
        <v>392</v>
      </c>
      <c r="C404" s="4"/>
    </row>
    <row r="405" spans="1:3">
      <c r="A405" s="5">
        <v>224</v>
      </c>
      <c r="B405" s="6" t="s">
        <v>393</v>
      </c>
      <c r="C405" s="4"/>
    </row>
    <row r="406" spans="1:3">
      <c r="A406" s="5">
        <v>225</v>
      </c>
      <c r="B406" s="6" t="s">
        <v>394</v>
      </c>
      <c r="C406" s="4"/>
    </row>
    <row r="407" spans="1:3">
      <c r="A407" s="5">
        <v>226</v>
      </c>
      <c r="B407" s="6" t="s">
        <v>395</v>
      </c>
      <c r="C407" s="4"/>
    </row>
    <row r="408" spans="1:3">
      <c r="A408" s="5">
        <v>227</v>
      </c>
      <c r="B408" s="6" t="s">
        <v>396</v>
      </c>
      <c r="C408" s="4"/>
    </row>
    <row r="409" spans="1:3">
      <c r="A409" s="5">
        <v>228</v>
      </c>
      <c r="B409" s="6" t="s">
        <v>397</v>
      </c>
      <c r="C409" s="4"/>
    </row>
    <row r="410" spans="1:3">
      <c r="A410" s="5">
        <v>229</v>
      </c>
      <c r="B410" s="6" t="s">
        <v>398</v>
      </c>
      <c r="C410" s="4"/>
    </row>
    <row r="411" spans="1:3">
      <c r="A411" s="5">
        <v>230</v>
      </c>
      <c r="B411" s="6" t="s">
        <v>399</v>
      </c>
      <c r="C411" s="4"/>
    </row>
    <row r="412" spans="1:3">
      <c r="A412" s="5">
        <v>231</v>
      </c>
      <c r="B412" s="6" t="s">
        <v>400</v>
      </c>
      <c r="C412" s="4"/>
    </row>
    <row r="413" spans="1:3">
      <c r="A413" s="5">
        <v>232</v>
      </c>
      <c r="B413" s="6" t="s">
        <v>401</v>
      </c>
      <c r="C413" s="4"/>
    </row>
    <row r="414" spans="1:3">
      <c r="A414" s="5">
        <v>233</v>
      </c>
      <c r="B414" s="6" t="s">
        <v>402</v>
      </c>
      <c r="C414" s="4"/>
    </row>
    <row r="415" spans="1:3">
      <c r="A415" s="5">
        <v>234</v>
      </c>
      <c r="B415" s="6" t="s">
        <v>403</v>
      </c>
      <c r="C415" s="4"/>
    </row>
    <row r="416" spans="1:3">
      <c r="A416" s="5">
        <v>235</v>
      </c>
      <c r="B416" s="6" t="s">
        <v>404</v>
      </c>
      <c r="C416" s="4"/>
    </row>
    <row r="417" spans="1:3">
      <c r="A417" s="5">
        <v>236</v>
      </c>
      <c r="B417" s="6" t="s">
        <v>405</v>
      </c>
      <c r="C417" s="4"/>
    </row>
    <row r="418" spans="1:3">
      <c r="A418" s="5">
        <v>237</v>
      </c>
      <c r="B418" s="6" t="s">
        <v>406</v>
      </c>
      <c r="C418" s="4"/>
    </row>
    <row r="419" spans="1:3">
      <c r="A419" s="5">
        <v>238</v>
      </c>
      <c r="B419" s="6" t="s">
        <v>407</v>
      </c>
      <c r="C419" s="4"/>
    </row>
    <row r="420" spans="1:3">
      <c r="A420" s="5">
        <v>239</v>
      </c>
      <c r="B420" s="6" t="s">
        <v>408</v>
      </c>
      <c r="C420" s="4"/>
    </row>
    <row r="421" spans="1:3">
      <c r="A421" s="5">
        <v>240</v>
      </c>
      <c r="B421" s="6" t="s">
        <v>408</v>
      </c>
      <c r="C421" s="4"/>
    </row>
    <row r="422" spans="1:3">
      <c r="A422" s="5">
        <v>241</v>
      </c>
      <c r="B422" s="6" t="s">
        <v>409</v>
      </c>
      <c r="C422" s="4"/>
    </row>
    <row r="423" spans="1:3">
      <c r="A423" s="5">
        <v>242</v>
      </c>
      <c r="B423" s="6" t="s">
        <v>410</v>
      </c>
      <c r="C423" s="4"/>
    </row>
    <row r="424" spans="1:3">
      <c r="A424" s="5">
        <v>243</v>
      </c>
      <c r="B424" s="6" t="s">
        <v>411</v>
      </c>
      <c r="C424" s="4"/>
    </row>
    <row r="425" spans="1:3">
      <c r="A425" s="5">
        <v>244</v>
      </c>
      <c r="B425" s="6" t="s">
        <v>412</v>
      </c>
      <c r="C425" s="4"/>
    </row>
    <row r="426" spans="1:3">
      <c r="A426" s="5">
        <v>245</v>
      </c>
      <c r="B426" s="6" t="s">
        <v>413</v>
      </c>
      <c r="C426" s="4"/>
    </row>
    <row r="427" spans="1:3">
      <c r="A427" s="5">
        <v>246</v>
      </c>
      <c r="B427" s="6" t="s">
        <v>414</v>
      </c>
      <c r="C427" s="4"/>
    </row>
    <row r="428" spans="1:3">
      <c r="A428" s="5">
        <v>247</v>
      </c>
      <c r="B428" s="6" t="s">
        <v>415</v>
      </c>
      <c r="C428" s="4"/>
    </row>
    <row r="429" spans="1:3">
      <c r="A429" s="5">
        <v>248</v>
      </c>
      <c r="B429" s="6" t="s">
        <v>416</v>
      </c>
      <c r="C429" s="4"/>
    </row>
    <row r="430" spans="1:3">
      <c r="A430" s="5">
        <v>249</v>
      </c>
      <c r="B430" s="6" t="s">
        <v>417</v>
      </c>
      <c r="C430" s="4"/>
    </row>
    <row r="431" spans="1:3">
      <c r="A431" s="5">
        <v>250</v>
      </c>
      <c r="B431" s="6" t="s">
        <v>418</v>
      </c>
      <c r="C431" s="4"/>
    </row>
    <row r="432" spans="1:3">
      <c r="A432" s="5">
        <v>251</v>
      </c>
      <c r="B432" s="6" t="s">
        <v>419</v>
      </c>
      <c r="C432" s="4"/>
    </row>
    <row r="433" spans="1:3">
      <c r="A433" s="5">
        <v>252</v>
      </c>
      <c r="B433" s="6" t="s">
        <v>420</v>
      </c>
      <c r="C433" s="4"/>
    </row>
    <row r="434" spans="1:3">
      <c r="A434" s="5">
        <v>253</v>
      </c>
      <c r="B434" s="6" t="s">
        <v>421</v>
      </c>
      <c r="C434" s="4"/>
    </row>
    <row r="435" spans="1:3">
      <c r="A435" s="5">
        <v>254</v>
      </c>
      <c r="B435" s="6" t="s">
        <v>422</v>
      </c>
      <c r="C435" s="4"/>
    </row>
    <row r="436" spans="1:3">
      <c r="A436" s="5">
        <v>255</v>
      </c>
      <c r="B436" s="6" t="s">
        <v>423</v>
      </c>
      <c r="C436" s="4"/>
    </row>
    <row r="437" spans="1:3">
      <c r="A437" s="5">
        <v>256</v>
      </c>
      <c r="B437" s="6" t="s">
        <v>424</v>
      </c>
      <c r="C437" s="4"/>
    </row>
    <row r="438" spans="1:3">
      <c r="A438" s="5">
        <v>257</v>
      </c>
      <c r="B438" s="6" t="s">
        <v>425</v>
      </c>
      <c r="C438" s="4"/>
    </row>
    <row r="439" spans="1:3">
      <c r="A439" s="5">
        <v>258</v>
      </c>
      <c r="B439" s="6" t="s">
        <v>426</v>
      </c>
      <c r="C439" s="4"/>
    </row>
    <row r="440" spans="1:3">
      <c r="A440" s="5">
        <v>259</v>
      </c>
      <c r="B440" s="6" t="s">
        <v>427</v>
      </c>
      <c r="C440" s="4"/>
    </row>
    <row r="441" spans="1:3">
      <c r="A441" s="5">
        <v>260</v>
      </c>
      <c r="B441" s="6" t="s">
        <v>428</v>
      </c>
      <c r="C441" s="4"/>
    </row>
    <row r="442" spans="1:3">
      <c r="A442" s="5">
        <v>261</v>
      </c>
      <c r="B442" s="6" t="s">
        <v>429</v>
      </c>
      <c r="C442" s="4"/>
    </row>
    <row r="443" spans="1:3">
      <c r="A443" s="5">
        <v>262</v>
      </c>
      <c r="B443" s="6" t="s">
        <v>430</v>
      </c>
      <c r="C443" s="4"/>
    </row>
    <row r="444" spans="1:3">
      <c r="A444" s="5">
        <v>263</v>
      </c>
      <c r="B444" s="6" t="s">
        <v>431</v>
      </c>
      <c r="C444" s="4"/>
    </row>
    <row r="445" spans="1:3">
      <c r="A445" s="5">
        <v>264</v>
      </c>
      <c r="B445" s="6" t="s">
        <v>432</v>
      </c>
      <c r="C445" s="4"/>
    </row>
    <row r="446" spans="1:3">
      <c r="A446" s="5">
        <v>265</v>
      </c>
      <c r="B446" s="6" t="s">
        <v>433</v>
      </c>
      <c r="C446" s="4"/>
    </row>
    <row r="447" spans="1:3">
      <c r="A447" s="5">
        <v>266</v>
      </c>
      <c r="B447" s="6" t="s">
        <v>434</v>
      </c>
      <c r="C447" s="4"/>
    </row>
    <row r="448" spans="1:3">
      <c r="A448" s="5">
        <v>267</v>
      </c>
      <c r="B448" s="6" t="s">
        <v>435</v>
      </c>
      <c r="C448" s="4"/>
    </row>
    <row r="449" spans="1:3">
      <c r="A449" s="5">
        <v>268</v>
      </c>
      <c r="B449" s="6" t="s">
        <v>436</v>
      </c>
      <c r="C449" s="4"/>
    </row>
    <row r="450" spans="1:3">
      <c r="A450" s="5">
        <v>269</v>
      </c>
      <c r="B450" s="6" t="s">
        <v>437</v>
      </c>
      <c r="C450" s="4"/>
    </row>
    <row r="451" spans="1:3">
      <c r="A451" s="5">
        <v>270</v>
      </c>
      <c r="B451" s="6" t="s">
        <v>436</v>
      </c>
      <c r="C451" s="4"/>
    </row>
    <row r="452" spans="1:3">
      <c r="A452" s="5">
        <v>271</v>
      </c>
      <c r="B452" s="6" t="s">
        <v>438</v>
      </c>
      <c r="C452" s="4"/>
    </row>
    <row r="453" spans="1:3">
      <c r="A453" s="5">
        <v>272</v>
      </c>
      <c r="B453" s="6" t="s">
        <v>439</v>
      </c>
      <c r="C453" s="4"/>
    </row>
    <row r="454" spans="1:3">
      <c r="A454" s="5">
        <v>273</v>
      </c>
      <c r="B454" s="6" t="s">
        <v>440</v>
      </c>
      <c r="C454" s="4"/>
    </row>
    <row r="455" spans="1:3">
      <c r="A455" s="5">
        <v>274</v>
      </c>
      <c r="B455" s="6" t="s">
        <v>441</v>
      </c>
      <c r="C455" s="4"/>
    </row>
    <row r="456" spans="1:3">
      <c r="A456" s="5">
        <v>275</v>
      </c>
      <c r="B456" s="6" t="s">
        <v>442</v>
      </c>
      <c r="C456" s="4"/>
    </row>
    <row r="457" spans="1:3">
      <c r="A457" s="5">
        <v>276</v>
      </c>
      <c r="B457" s="6" t="s">
        <v>443</v>
      </c>
      <c r="C457" s="4"/>
    </row>
    <row r="458" spans="1:3">
      <c r="A458" s="5">
        <v>277</v>
      </c>
      <c r="B458" s="6" t="s">
        <v>444</v>
      </c>
      <c r="C458" s="4"/>
    </row>
    <row r="459" spans="1:3">
      <c r="A459" s="5">
        <v>278</v>
      </c>
      <c r="B459" s="6" t="s">
        <v>445</v>
      </c>
      <c r="C459" s="4"/>
    </row>
    <row r="460" spans="1:3">
      <c r="A460" s="5">
        <v>279</v>
      </c>
      <c r="B460" s="6" t="s">
        <v>446</v>
      </c>
      <c r="C460" s="4"/>
    </row>
    <row r="461" spans="1:3">
      <c r="A461" s="5">
        <v>280</v>
      </c>
      <c r="B461" s="6" t="s">
        <v>447</v>
      </c>
      <c r="C461" s="4"/>
    </row>
  </sheetData>
  <mergeCells count="5">
    <mergeCell ref="A1:B1"/>
    <mergeCell ref="A28:C28"/>
    <mergeCell ref="A61:C61"/>
    <mergeCell ref="A94:C94"/>
    <mergeCell ref="A160:C160"/>
  </mergeCells>
  <phoneticPr fontId="16"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Sheet1"/>
  <dimension ref="A1:G439"/>
  <sheetViews>
    <sheetView topLeftCell="A418" zoomScale="90" zoomScaleNormal="90" workbookViewId="0">
      <selection sqref="A1:G1"/>
    </sheetView>
  </sheetViews>
  <sheetFormatPr defaultColWidth="9" defaultRowHeight="13.5"/>
  <cols>
    <col min="1" max="1" width="9" style="17"/>
    <col min="2" max="2" width="12.25" style="17" customWidth="1"/>
    <col min="3" max="3" width="41.25" style="17" customWidth="1"/>
    <col min="4" max="4" width="45.625" style="17" customWidth="1"/>
    <col min="5" max="5" width="18.625" style="17" customWidth="1"/>
    <col min="6" max="6" width="16.75" style="17" customWidth="1"/>
    <col min="7" max="7" width="17.875" style="17" customWidth="1"/>
    <col min="8" max="16384" width="9" style="17"/>
  </cols>
  <sheetData>
    <row r="1" spans="1:7" s="7" customFormat="1" ht="29.25" customHeight="1">
      <c r="A1" s="148" t="s">
        <v>4</v>
      </c>
      <c r="B1" s="148"/>
      <c r="C1" s="148"/>
      <c r="D1" s="148"/>
      <c r="E1" s="148"/>
      <c r="F1" s="148"/>
      <c r="G1" s="148"/>
    </row>
    <row r="2" spans="1:7" s="7" customFormat="1" ht="24">
      <c r="A2" s="8" t="s">
        <v>594</v>
      </c>
      <c r="B2" s="8" t="s">
        <v>595</v>
      </c>
      <c r="C2" s="8" t="s">
        <v>596</v>
      </c>
      <c r="D2" s="8" t="s">
        <v>597</v>
      </c>
      <c r="E2" s="8" t="s">
        <v>598</v>
      </c>
      <c r="F2" s="8" t="s">
        <v>2303</v>
      </c>
      <c r="G2" s="8" t="s">
        <v>1267</v>
      </c>
    </row>
    <row r="3" spans="1:7" s="11" customFormat="1" ht="14.25">
      <c r="A3" s="9">
        <v>1</v>
      </c>
      <c r="B3" s="9"/>
      <c r="C3" s="9" t="s">
        <v>2684</v>
      </c>
      <c r="D3" s="9" t="s">
        <v>448</v>
      </c>
      <c r="E3" s="9">
        <v>100</v>
      </c>
      <c r="F3" s="10">
        <v>5</v>
      </c>
      <c r="G3" s="9" t="s">
        <v>449</v>
      </c>
    </row>
    <row r="4" spans="1:7" s="11" customFormat="1" ht="14.25">
      <c r="A4" s="9">
        <v>2</v>
      </c>
      <c r="B4" s="9"/>
      <c r="C4" s="9" t="s">
        <v>450</v>
      </c>
      <c r="D4" s="9" t="s">
        <v>451</v>
      </c>
      <c r="E4" s="9">
        <v>500</v>
      </c>
      <c r="F4" s="10">
        <v>5</v>
      </c>
      <c r="G4" s="9" t="s">
        <v>449</v>
      </c>
    </row>
    <row r="5" spans="1:7" s="11" customFormat="1" ht="14.25">
      <c r="A5" s="9">
        <v>3</v>
      </c>
      <c r="B5" s="9"/>
      <c r="C5" s="9" t="s">
        <v>497</v>
      </c>
      <c r="D5" s="9" t="s">
        <v>452</v>
      </c>
      <c r="E5" s="9">
        <v>100</v>
      </c>
      <c r="F5" s="10">
        <v>5</v>
      </c>
      <c r="G5" s="9" t="s">
        <v>449</v>
      </c>
    </row>
    <row r="6" spans="1:7" s="11" customFormat="1" ht="14.25">
      <c r="A6" s="9">
        <v>4</v>
      </c>
      <c r="B6" s="9"/>
      <c r="C6" s="9" t="s">
        <v>574</v>
      </c>
      <c r="D6" s="9" t="s">
        <v>453</v>
      </c>
      <c r="E6" s="9">
        <v>200</v>
      </c>
      <c r="F6" s="10">
        <v>5</v>
      </c>
      <c r="G6" s="12" t="s">
        <v>454</v>
      </c>
    </row>
    <row r="7" spans="1:7" s="11" customFormat="1" ht="14.25">
      <c r="A7" s="9">
        <v>5</v>
      </c>
      <c r="B7" s="9"/>
      <c r="C7" s="9" t="s">
        <v>2685</v>
      </c>
      <c r="D7" s="9" t="s">
        <v>455</v>
      </c>
      <c r="E7" s="9">
        <v>300</v>
      </c>
      <c r="F7" s="10">
        <v>7</v>
      </c>
      <c r="G7" s="12" t="s">
        <v>454</v>
      </c>
    </row>
    <row r="8" spans="1:7" s="11" customFormat="1" ht="14.25">
      <c r="A8" s="9">
        <v>6</v>
      </c>
      <c r="B8" s="9"/>
      <c r="C8" s="9" t="s">
        <v>2686</v>
      </c>
      <c r="D8" s="9" t="s">
        <v>456</v>
      </c>
      <c r="E8" s="9">
        <v>300</v>
      </c>
      <c r="F8" s="10">
        <v>7</v>
      </c>
      <c r="G8" s="12" t="s">
        <v>457</v>
      </c>
    </row>
    <row r="9" spans="1:7" s="11" customFormat="1" ht="14.25">
      <c r="A9" s="9">
        <v>7</v>
      </c>
      <c r="B9" s="9"/>
      <c r="C9" s="9" t="s">
        <v>2687</v>
      </c>
      <c r="D9" s="9" t="s">
        <v>458</v>
      </c>
      <c r="E9" s="9">
        <v>200</v>
      </c>
      <c r="F9" s="10">
        <v>7</v>
      </c>
      <c r="G9" s="12" t="s">
        <v>457</v>
      </c>
    </row>
    <row r="10" spans="1:7" s="11" customFormat="1" ht="14.25">
      <c r="A10" s="9">
        <v>8</v>
      </c>
      <c r="B10" s="9"/>
      <c r="C10" s="12" t="s">
        <v>2688</v>
      </c>
      <c r="D10" s="9" t="s">
        <v>459</v>
      </c>
      <c r="E10" s="9">
        <v>500</v>
      </c>
      <c r="F10" s="10">
        <v>7</v>
      </c>
      <c r="G10" s="9" t="s">
        <v>449</v>
      </c>
    </row>
    <row r="11" spans="1:7" s="11" customFormat="1" ht="37.5" customHeight="1">
      <c r="A11" s="9">
        <v>9</v>
      </c>
      <c r="B11" s="9"/>
      <c r="C11" s="13" t="s">
        <v>2689</v>
      </c>
      <c r="D11" s="14" t="s">
        <v>460</v>
      </c>
      <c r="E11" s="15" t="s">
        <v>461</v>
      </c>
      <c r="F11" s="10">
        <v>5</v>
      </c>
      <c r="G11" s="9" t="s">
        <v>462</v>
      </c>
    </row>
    <row r="12" spans="1:7" s="11" customFormat="1" ht="44.25" customHeight="1">
      <c r="A12" s="9">
        <v>10</v>
      </c>
      <c r="B12" s="9"/>
      <c r="C12" s="13" t="s">
        <v>2690</v>
      </c>
      <c r="D12" s="14" t="s">
        <v>460</v>
      </c>
      <c r="E12" s="9" t="s">
        <v>463</v>
      </c>
      <c r="F12" s="10">
        <v>10</v>
      </c>
      <c r="G12" s="9" t="s">
        <v>462</v>
      </c>
    </row>
    <row r="13" spans="1:7" s="11" customFormat="1" ht="43.5" customHeight="1">
      <c r="A13" s="9">
        <v>11</v>
      </c>
      <c r="B13" s="9"/>
      <c r="C13" s="16" t="s">
        <v>2691</v>
      </c>
      <c r="D13" s="13" t="s">
        <v>460</v>
      </c>
      <c r="E13" s="9" t="s">
        <v>464</v>
      </c>
      <c r="F13" s="10">
        <v>50</v>
      </c>
      <c r="G13" s="9" t="s">
        <v>462</v>
      </c>
    </row>
    <row r="14" spans="1:7" s="11" customFormat="1" ht="14.25">
      <c r="A14" s="9">
        <v>12</v>
      </c>
      <c r="B14" s="9"/>
      <c r="C14" s="9" t="s">
        <v>570</v>
      </c>
      <c r="D14" s="9" t="s">
        <v>465</v>
      </c>
      <c r="E14" s="9">
        <v>4200</v>
      </c>
      <c r="F14" s="10">
        <v>15</v>
      </c>
      <c r="G14" s="12" t="s">
        <v>457</v>
      </c>
    </row>
    <row r="15" spans="1:7" s="7" customFormat="1" ht="14.25">
      <c r="A15" s="9">
        <v>13</v>
      </c>
      <c r="B15" s="9"/>
      <c r="C15" s="9" t="s">
        <v>1051</v>
      </c>
      <c r="D15" s="9" t="s">
        <v>466</v>
      </c>
      <c r="E15" s="9">
        <v>1500</v>
      </c>
      <c r="F15" s="10">
        <v>10</v>
      </c>
      <c r="G15" s="12" t="s">
        <v>457</v>
      </c>
    </row>
    <row r="16" spans="1:7" s="7" customFormat="1" ht="14.25">
      <c r="A16" s="149" t="s">
        <v>620</v>
      </c>
      <c r="B16" s="150"/>
      <c r="C16" s="150"/>
      <c r="D16" s="149" t="s">
        <v>467</v>
      </c>
      <c r="E16" s="151"/>
      <c r="F16" s="10">
        <v>50</v>
      </c>
      <c r="G16" s="12" t="s">
        <v>2681</v>
      </c>
    </row>
    <row r="17" spans="1:7" s="7" customFormat="1" ht="45" customHeight="1">
      <c r="A17" s="9" t="s">
        <v>1</v>
      </c>
      <c r="B17" s="152" t="s">
        <v>2692</v>
      </c>
      <c r="C17" s="153"/>
      <c r="D17" s="153"/>
      <c r="E17" s="153"/>
      <c r="F17" s="153"/>
      <c r="G17" s="154"/>
    </row>
    <row r="19" spans="1:7" ht="32.25" customHeight="1">
      <c r="A19" s="155" t="s">
        <v>5</v>
      </c>
      <c r="B19" s="155"/>
      <c r="C19" s="155"/>
      <c r="D19" s="155"/>
      <c r="E19" s="155"/>
      <c r="F19" s="155"/>
      <c r="G19" s="155"/>
    </row>
    <row r="20" spans="1:7" ht="24">
      <c r="A20" s="8" t="s">
        <v>594</v>
      </c>
      <c r="B20" s="8" t="s">
        <v>595</v>
      </c>
      <c r="C20" s="8" t="s">
        <v>596</v>
      </c>
      <c r="D20" s="8" t="s">
        <v>597</v>
      </c>
      <c r="E20" s="8" t="s">
        <v>598</v>
      </c>
      <c r="F20" s="8" t="s">
        <v>2303</v>
      </c>
      <c r="G20" s="8" t="s">
        <v>1267</v>
      </c>
    </row>
    <row r="21" spans="1:7">
      <c r="A21" s="9">
        <v>1</v>
      </c>
      <c r="B21" s="9"/>
      <c r="C21" s="9" t="s">
        <v>495</v>
      </c>
      <c r="D21" s="9" t="s">
        <v>468</v>
      </c>
      <c r="E21" s="9">
        <v>100</v>
      </c>
      <c r="F21" s="10">
        <v>5</v>
      </c>
      <c r="G21" s="9" t="s">
        <v>487</v>
      </c>
    </row>
    <row r="22" spans="1:7">
      <c r="A22" s="9">
        <v>2</v>
      </c>
      <c r="B22" s="9"/>
      <c r="C22" s="9" t="s">
        <v>2369</v>
      </c>
      <c r="D22" s="9" t="s">
        <v>452</v>
      </c>
      <c r="E22" s="9">
        <v>100</v>
      </c>
      <c r="F22" s="10">
        <v>5</v>
      </c>
      <c r="G22" s="9" t="s">
        <v>487</v>
      </c>
    </row>
    <row r="23" spans="1:7">
      <c r="A23" s="9">
        <v>3</v>
      </c>
      <c r="B23" s="9"/>
      <c r="C23" s="9" t="s">
        <v>2685</v>
      </c>
      <c r="D23" s="9" t="s">
        <v>455</v>
      </c>
      <c r="E23" s="9">
        <v>300</v>
      </c>
      <c r="F23" s="10">
        <v>5</v>
      </c>
      <c r="G23" s="9" t="s">
        <v>487</v>
      </c>
    </row>
    <row r="24" spans="1:7">
      <c r="A24" s="9">
        <v>4</v>
      </c>
      <c r="B24" s="9"/>
      <c r="C24" s="9" t="s">
        <v>2693</v>
      </c>
      <c r="D24" s="9" t="s">
        <v>469</v>
      </c>
      <c r="E24" s="9">
        <v>200</v>
      </c>
      <c r="F24" s="10">
        <v>5</v>
      </c>
      <c r="G24" s="9" t="s">
        <v>487</v>
      </c>
    </row>
    <row r="25" spans="1:7">
      <c r="A25" s="9">
        <v>5</v>
      </c>
      <c r="B25" s="9"/>
      <c r="C25" s="9" t="s">
        <v>2694</v>
      </c>
      <c r="D25" s="9" t="s">
        <v>470</v>
      </c>
      <c r="E25" s="9">
        <v>150</v>
      </c>
      <c r="F25" s="10">
        <v>5</v>
      </c>
      <c r="G25" s="12" t="s">
        <v>2695</v>
      </c>
    </row>
    <row r="26" spans="1:7" ht="36">
      <c r="A26" s="9">
        <v>6</v>
      </c>
      <c r="B26" s="9"/>
      <c r="C26" s="13" t="s">
        <v>2689</v>
      </c>
      <c r="D26" s="14" t="s">
        <v>460</v>
      </c>
      <c r="E26" s="15" t="s">
        <v>461</v>
      </c>
      <c r="F26" s="10">
        <v>5</v>
      </c>
      <c r="G26" s="9" t="s">
        <v>487</v>
      </c>
    </row>
    <row r="27" spans="1:7" ht="36">
      <c r="A27" s="9">
        <v>7</v>
      </c>
      <c r="B27" s="9"/>
      <c r="C27" s="16" t="s">
        <v>2691</v>
      </c>
      <c r="D27" s="13" t="s">
        <v>460</v>
      </c>
      <c r="E27" s="9" t="s">
        <v>464</v>
      </c>
      <c r="F27" s="10">
        <v>50</v>
      </c>
      <c r="G27" s="9" t="s">
        <v>487</v>
      </c>
    </row>
    <row r="28" spans="1:7">
      <c r="A28" s="9">
        <v>8</v>
      </c>
      <c r="B28" s="9"/>
      <c r="C28" s="9" t="s">
        <v>570</v>
      </c>
      <c r="D28" s="9" t="s">
        <v>465</v>
      </c>
      <c r="E28" s="9">
        <v>4200</v>
      </c>
      <c r="F28" s="10">
        <v>15</v>
      </c>
      <c r="G28" s="12" t="s">
        <v>2695</v>
      </c>
    </row>
    <row r="29" spans="1:7">
      <c r="A29" s="9">
        <v>9</v>
      </c>
      <c r="B29" s="9"/>
      <c r="C29" s="9" t="s">
        <v>1051</v>
      </c>
      <c r="D29" s="9" t="s">
        <v>466</v>
      </c>
      <c r="E29" s="9">
        <v>1500</v>
      </c>
      <c r="F29" s="10">
        <v>10</v>
      </c>
      <c r="G29" s="12" t="s">
        <v>487</v>
      </c>
    </row>
    <row r="30" spans="1:7">
      <c r="A30" s="149" t="s">
        <v>620</v>
      </c>
      <c r="B30" s="150"/>
      <c r="C30" s="150"/>
      <c r="D30" s="149" t="s">
        <v>467</v>
      </c>
      <c r="E30" s="151"/>
      <c r="F30" s="10">
        <v>50</v>
      </c>
      <c r="G30" s="12" t="s">
        <v>471</v>
      </c>
    </row>
    <row r="31" spans="1:7">
      <c r="A31" s="9" t="s">
        <v>1</v>
      </c>
      <c r="B31" s="152" t="s">
        <v>2692</v>
      </c>
      <c r="C31" s="153"/>
      <c r="D31" s="153"/>
      <c r="E31" s="153"/>
      <c r="F31" s="153"/>
      <c r="G31" s="154"/>
    </row>
    <row r="33" spans="1:7" ht="18.75">
      <c r="A33" s="155" t="s">
        <v>6</v>
      </c>
      <c r="B33" s="155"/>
      <c r="C33" s="155"/>
      <c r="D33" s="155"/>
      <c r="E33" s="155"/>
      <c r="F33" s="155"/>
      <c r="G33" s="155"/>
    </row>
    <row r="34" spans="1:7" ht="24">
      <c r="A34" s="8" t="s">
        <v>594</v>
      </c>
      <c r="B34" s="8" t="s">
        <v>595</v>
      </c>
      <c r="C34" s="8" t="s">
        <v>596</v>
      </c>
      <c r="D34" s="8" t="s">
        <v>597</v>
      </c>
      <c r="E34" s="8" t="s">
        <v>598</v>
      </c>
      <c r="F34" s="8" t="s">
        <v>2303</v>
      </c>
      <c r="G34" s="8" t="s">
        <v>1267</v>
      </c>
    </row>
    <row r="35" spans="1:7">
      <c r="A35" s="9">
        <v>1</v>
      </c>
      <c r="B35" s="9"/>
      <c r="C35" s="9" t="s">
        <v>495</v>
      </c>
      <c r="D35" s="9" t="s">
        <v>472</v>
      </c>
      <c r="E35" s="9">
        <v>50</v>
      </c>
      <c r="F35" s="10">
        <v>5</v>
      </c>
      <c r="G35" s="9" t="s">
        <v>449</v>
      </c>
    </row>
    <row r="36" spans="1:7">
      <c r="A36" s="9">
        <v>2</v>
      </c>
      <c r="B36" s="9"/>
      <c r="C36" s="9" t="s">
        <v>1589</v>
      </c>
      <c r="D36" s="9" t="s">
        <v>472</v>
      </c>
      <c r="E36" s="9">
        <v>50</v>
      </c>
      <c r="F36" s="10">
        <v>5</v>
      </c>
      <c r="G36" s="9" t="s">
        <v>449</v>
      </c>
    </row>
    <row r="37" spans="1:7">
      <c r="A37" s="9">
        <v>3</v>
      </c>
      <c r="B37" s="9"/>
      <c r="C37" s="9" t="s">
        <v>2696</v>
      </c>
      <c r="D37" s="9" t="s">
        <v>452</v>
      </c>
      <c r="E37" s="9">
        <v>100</v>
      </c>
      <c r="F37" s="10">
        <v>5</v>
      </c>
      <c r="G37" s="9" t="s">
        <v>449</v>
      </c>
    </row>
    <row r="38" spans="1:7" ht="36">
      <c r="A38" s="9">
        <v>4</v>
      </c>
      <c r="B38" s="9"/>
      <c r="C38" s="13" t="s">
        <v>2690</v>
      </c>
      <c r="D38" s="14" t="s">
        <v>473</v>
      </c>
      <c r="E38" s="15" t="s">
        <v>463</v>
      </c>
      <c r="F38" s="10">
        <v>10</v>
      </c>
      <c r="G38" s="9" t="s">
        <v>449</v>
      </c>
    </row>
    <row r="39" spans="1:7" ht="36">
      <c r="A39" s="9">
        <v>5</v>
      </c>
      <c r="B39" s="9"/>
      <c r="C39" s="16" t="s">
        <v>2697</v>
      </c>
      <c r="D39" s="13" t="s">
        <v>473</v>
      </c>
      <c r="E39" s="9" t="s">
        <v>474</v>
      </c>
      <c r="F39" s="10">
        <v>15</v>
      </c>
      <c r="G39" s="9" t="s">
        <v>449</v>
      </c>
    </row>
    <row r="40" spans="1:7" ht="36">
      <c r="A40" s="9">
        <v>6</v>
      </c>
      <c r="B40" s="9"/>
      <c r="C40" s="16" t="s">
        <v>2691</v>
      </c>
      <c r="D40" s="13" t="s">
        <v>473</v>
      </c>
      <c r="E40" s="9" t="s">
        <v>464</v>
      </c>
      <c r="F40" s="10">
        <v>50</v>
      </c>
      <c r="G40" s="9" t="s">
        <v>449</v>
      </c>
    </row>
    <row r="41" spans="1:7">
      <c r="A41" s="9">
        <v>7</v>
      </c>
      <c r="B41" s="9"/>
      <c r="C41" s="16" t="s">
        <v>2698</v>
      </c>
      <c r="D41" s="13" t="s">
        <v>475</v>
      </c>
      <c r="E41" s="9" t="s">
        <v>476</v>
      </c>
      <c r="F41" s="10">
        <v>7</v>
      </c>
      <c r="G41" s="12" t="s">
        <v>457</v>
      </c>
    </row>
    <row r="42" spans="1:7">
      <c r="A42" s="9">
        <v>8</v>
      </c>
      <c r="B42" s="9"/>
      <c r="C42" s="16" t="s">
        <v>2699</v>
      </c>
      <c r="D42" s="13" t="s">
        <v>477</v>
      </c>
      <c r="E42" s="9">
        <v>500</v>
      </c>
      <c r="F42" s="10">
        <v>7</v>
      </c>
      <c r="G42" s="12" t="s">
        <v>457</v>
      </c>
    </row>
    <row r="43" spans="1:7">
      <c r="A43" s="9">
        <v>9</v>
      </c>
      <c r="B43" s="9"/>
      <c r="C43" s="16" t="s">
        <v>2686</v>
      </c>
      <c r="D43" s="13" t="s">
        <v>456</v>
      </c>
      <c r="E43" s="9">
        <v>300</v>
      </c>
      <c r="F43" s="10">
        <v>5</v>
      </c>
      <c r="G43" s="12" t="s">
        <v>457</v>
      </c>
    </row>
    <row r="44" spans="1:7">
      <c r="A44" s="9">
        <v>10</v>
      </c>
      <c r="B44" s="9"/>
      <c r="C44" s="16" t="s">
        <v>2700</v>
      </c>
      <c r="D44" s="13" t="s">
        <v>478</v>
      </c>
      <c r="E44" s="9">
        <v>500</v>
      </c>
      <c r="F44" s="10">
        <v>9</v>
      </c>
      <c r="G44" s="12" t="s">
        <v>457</v>
      </c>
    </row>
    <row r="45" spans="1:7">
      <c r="A45" s="9">
        <v>11</v>
      </c>
      <c r="B45" s="9"/>
      <c r="C45" s="16" t="s">
        <v>2701</v>
      </c>
      <c r="D45" s="13" t="s">
        <v>479</v>
      </c>
      <c r="E45" s="9">
        <v>500</v>
      </c>
      <c r="F45" s="10">
        <v>9</v>
      </c>
      <c r="G45" s="12" t="s">
        <v>457</v>
      </c>
    </row>
    <row r="46" spans="1:7">
      <c r="A46" s="9">
        <v>12</v>
      </c>
      <c r="B46" s="9"/>
      <c r="C46" s="16" t="s">
        <v>2465</v>
      </c>
      <c r="D46" s="13" t="s">
        <v>480</v>
      </c>
      <c r="E46" s="9">
        <v>500</v>
      </c>
      <c r="F46" s="10">
        <v>7</v>
      </c>
      <c r="G46" s="12" t="s">
        <v>457</v>
      </c>
    </row>
    <row r="47" spans="1:7">
      <c r="A47" s="9">
        <v>13</v>
      </c>
      <c r="B47" s="9"/>
      <c r="C47" s="16" t="s">
        <v>1580</v>
      </c>
      <c r="D47" s="13" t="s">
        <v>2702</v>
      </c>
      <c r="E47" s="9">
        <v>300</v>
      </c>
      <c r="F47" s="10">
        <v>7</v>
      </c>
      <c r="G47" s="12" t="s">
        <v>457</v>
      </c>
    </row>
    <row r="48" spans="1:7">
      <c r="A48" s="9">
        <v>14</v>
      </c>
      <c r="B48" s="9"/>
      <c r="C48" s="16" t="s">
        <v>2703</v>
      </c>
      <c r="D48" s="13" t="s">
        <v>481</v>
      </c>
      <c r="E48" s="9" t="s">
        <v>482</v>
      </c>
      <c r="F48" s="10">
        <v>50</v>
      </c>
      <c r="G48" s="9" t="s">
        <v>449</v>
      </c>
    </row>
    <row r="49" spans="1:7">
      <c r="A49" s="9">
        <v>15</v>
      </c>
      <c r="B49" s="9"/>
      <c r="C49" s="9" t="s">
        <v>570</v>
      </c>
      <c r="D49" s="9" t="s">
        <v>465</v>
      </c>
      <c r="E49" s="9">
        <v>4200</v>
      </c>
      <c r="F49" s="10">
        <v>15</v>
      </c>
      <c r="G49" s="9" t="s">
        <v>483</v>
      </c>
    </row>
    <row r="50" spans="1:7">
      <c r="A50" s="9">
        <v>16</v>
      </c>
      <c r="B50" s="9"/>
      <c r="C50" s="9" t="s">
        <v>2704</v>
      </c>
      <c r="D50" s="9" t="s">
        <v>472</v>
      </c>
      <c r="E50" s="9">
        <v>3000</v>
      </c>
      <c r="F50" s="10">
        <v>10</v>
      </c>
      <c r="G50" s="9" t="s">
        <v>484</v>
      </c>
    </row>
    <row r="51" spans="1:7">
      <c r="A51" s="149" t="s">
        <v>620</v>
      </c>
      <c r="B51" s="150"/>
      <c r="C51" s="150"/>
      <c r="D51" s="149" t="s">
        <v>485</v>
      </c>
      <c r="E51" s="151"/>
      <c r="F51" s="10">
        <v>50</v>
      </c>
      <c r="G51" s="12" t="s">
        <v>2681</v>
      </c>
    </row>
    <row r="52" spans="1:7" ht="44.25" customHeight="1">
      <c r="A52" s="9" t="s">
        <v>1</v>
      </c>
      <c r="B52" s="152" t="s">
        <v>2692</v>
      </c>
      <c r="C52" s="153"/>
      <c r="D52" s="153"/>
      <c r="E52" s="153"/>
      <c r="F52" s="153"/>
      <c r="G52" s="154"/>
    </row>
    <row r="54" spans="1:7" ht="18.75">
      <c r="A54" s="155" t="s">
        <v>7</v>
      </c>
      <c r="B54" s="155"/>
      <c r="C54" s="155"/>
      <c r="D54" s="155"/>
      <c r="E54" s="155"/>
      <c r="F54" s="155"/>
      <c r="G54" s="155"/>
    </row>
    <row r="55" spans="1:7" ht="24">
      <c r="A55" s="8" t="s">
        <v>594</v>
      </c>
      <c r="B55" s="8" t="s">
        <v>595</v>
      </c>
      <c r="C55" s="8" t="s">
        <v>596</v>
      </c>
      <c r="D55" s="8" t="s">
        <v>597</v>
      </c>
      <c r="E55" s="8" t="s">
        <v>598</v>
      </c>
      <c r="F55" s="8" t="s">
        <v>2303</v>
      </c>
      <c r="G55" s="8" t="s">
        <v>1267</v>
      </c>
    </row>
    <row r="56" spans="1:7">
      <c r="A56" s="9">
        <v>1</v>
      </c>
      <c r="B56" s="9"/>
      <c r="C56" s="9" t="s">
        <v>495</v>
      </c>
      <c r="D56" s="9" t="s">
        <v>486</v>
      </c>
      <c r="E56" s="9">
        <v>50</v>
      </c>
      <c r="F56" s="10">
        <v>5</v>
      </c>
      <c r="G56" s="9" t="s">
        <v>487</v>
      </c>
    </row>
    <row r="57" spans="1:7">
      <c r="A57" s="9">
        <v>2</v>
      </c>
      <c r="B57" s="9"/>
      <c r="C57" s="9" t="s">
        <v>1589</v>
      </c>
      <c r="D57" s="9" t="s">
        <v>486</v>
      </c>
      <c r="E57" s="9">
        <v>50</v>
      </c>
      <c r="F57" s="10">
        <v>5</v>
      </c>
      <c r="G57" s="9" t="s">
        <v>487</v>
      </c>
    </row>
    <row r="58" spans="1:7">
      <c r="A58" s="9">
        <v>3</v>
      </c>
      <c r="B58" s="9"/>
      <c r="C58" s="9" t="s">
        <v>2696</v>
      </c>
      <c r="D58" s="9" t="s">
        <v>452</v>
      </c>
      <c r="E58" s="9">
        <v>100</v>
      </c>
      <c r="F58" s="10">
        <v>5</v>
      </c>
      <c r="G58" s="9" t="s">
        <v>487</v>
      </c>
    </row>
    <row r="59" spans="1:7">
      <c r="A59" s="9"/>
      <c r="B59" s="9"/>
      <c r="C59" s="9" t="s">
        <v>2705</v>
      </c>
      <c r="D59" s="9" t="s">
        <v>486</v>
      </c>
      <c r="E59" s="9">
        <v>200</v>
      </c>
      <c r="F59" s="10">
        <v>7</v>
      </c>
      <c r="G59" s="9" t="s">
        <v>487</v>
      </c>
    </row>
    <row r="60" spans="1:7" ht="36">
      <c r="A60" s="9">
        <v>4</v>
      </c>
      <c r="B60" s="9"/>
      <c r="C60" s="13" t="s">
        <v>2690</v>
      </c>
      <c r="D60" s="14" t="s">
        <v>460</v>
      </c>
      <c r="E60" s="18" t="s">
        <v>463</v>
      </c>
      <c r="F60" s="10">
        <v>10</v>
      </c>
      <c r="G60" s="9" t="s">
        <v>487</v>
      </c>
    </row>
    <row r="61" spans="1:7" ht="36">
      <c r="A61" s="9">
        <v>5</v>
      </c>
      <c r="B61" s="9"/>
      <c r="C61" s="16" t="s">
        <v>2697</v>
      </c>
      <c r="D61" s="13" t="s">
        <v>460</v>
      </c>
      <c r="E61" s="9" t="s">
        <v>474</v>
      </c>
      <c r="F61" s="10">
        <v>15</v>
      </c>
      <c r="G61" s="9" t="s">
        <v>487</v>
      </c>
    </row>
    <row r="62" spans="1:7" ht="36">
      <c r="A62" s="9">
        <v>6</v>
      </c>
      <c r="B62" s="9"/>
      <c r="C62" s="16" t="s">
        <v>2691</v>
      </c>
      <c r="D62" s="13" t="s">
        <v>460</v>
      </c>
      <c r="E62" s="9" t="s">
        <v>464</v>
      </c>
      <c r="F62" s="10">
        <v>50</v>
      </c>
      <c r="G62" s="9" t="s">
        <v>487</v>
      </c>
    </row>
    <row r="63" spans="1:7">
      <c r="A63" s="9">
        <v>7</v>
      </c>
      <c r="B63" s="9"/>
      <c r="C63" s="16" t="s">
        <v>2698</v>
      </c>
      <c r="D63" s="13" t="s">
        <v>475</v>
      </c>
      <c r="E63" s="9" t="s">
        <v>476</v>
      </c>
      <c r="F63" s="10">
        <v>7</v>
      </c>
      <c r="G63" s="9" t="s">
        <v>487</v>
      </c>
    </row>
    <row r="64" spans="1:7">
      <c r="A64" s="9">
        <v>8</v>
      </c>
      <c r="B64" s="9"/>
      <c r="C64" s="16" t="s">
        <v>2699</v>
      </c>
      <c r="D64" s="13" t="s">
        <v>477</v>
      </c>
      <c r="E64" s="9">
        <v>500</v>
      </c>
      <c r="F64" s="10">
        <v>7</v>
      </c>
      <c r="G64" s="9" t="s">
        <v>487</v>
      </c>
    </row>
    <row r="65" spans="1:7">
      <c r="A65" s="9">
        <v>12</v>
      </c>
      <c r="B65" s="9"/>
      <c r="C65" s="16" t="s">
        <v>2465</v>
      </c>
      <c r="D65" s="13" t="s">
        <v>480</v>
      </c>
      <c r="E65" s="9">
        <v>500</v>
      </c>
      <c r="F65" s="10">
        <v>7</v>
      </c>
      <c r="G65" s="9" t="s">
        <v>487</v>
      </c>
    </row>
    <row r="66" spans="1:7">
      <c r="A66" s="9">
        <v>15</v>
      </c>
      <c r="B66" s="9"/>
      <c r="C66" s="9" t="s">
        <v>570</v>
      </c>
      <c r="D66" s="9" t="s">
        <v>465</v>
      </c>
      <c r="E66" s="9">
        <v>4200</v>
      </c>
      <c r="F66" s="10">
        <v>15</v>
      </c>
      <c r="G66" s="9" t="s">
        <v>487</v>
      </c>
    </row>
    <row r="67" spans="1:7">
      <c r="A67" s="149" t="s">
        <v>620</v>
      </c>
      <c r="B67" s="150"/>
      <c r="C67" s="150"/>
      <c r="D67" s="149" t="s">
        <v>485</v>
      </c>
      <c r="E67" s="151"/>
      <c r="F67" s="10">
        <v>50</v>
      </c>
      <c r="G67" s="12" t="s">
        <v>471</v>
      </c>
    </row>
    <row r="68" spans="1:7" ht="30" customHeight="1">
      <c r="A68" s="9" t="s">
        <v>1</v>
      </c>
      <c r="B68" s="152" t="s">
        <v>2692</v>
      </c>
      <c r="C68" s="153"/>
      <c r="D68" s="153"/>
      <c r="E68" s="153"/>
      <c r="F68" s="153"/>
      <c r="G68" s="154"/>
    </row>
    <row r="70" spans="1:7" ht="18.75">
      <c r="A70" s="155" t="s">
        <v>8</v>
      </c>
      <c r="B70" s="155"/>
      <c r="C70" s="155"/>
      <c r="D70" s="155"/>
      <c r="E70" s="155"/>
      <c r="F70" s="155"/>
      <c r="G70" s="155"/>
    </row>
    <row r="71" spans="1:7" ht="24">
      <c r="A71" s="8" t="s">
        <v>594</v>
      </c>
      <c r="B71" s="8" t="s">
        <v>595</v>
      </c>
      <c r="C71" s="8" t="s">
        <v>596</v>
      </c>
      <c r="D71" s="8" t="s">
        <v>597</v>
      </c>
      <c r="E71" s="8" t="s">
        <v>598</v>
      </c>
      <c r="F71" s="8" t="s">
        <v>2303</v>
      </c>
      <c r="G71" s="8" t="s">
        <v>1267</v>
      </c>
    </row>
    <row r="72" spans="1:7">
      <c r="A72" s="9">
        <v>1</v>
      </c>
      <c r="B72" s="9"/>
      <c r="C72" s="9" t="s">
        <v>495</v>
      </c>
      <c r="D72" s="9" t="s">
        <v>488</v>
      </c>
      <c r="E72" s="9">
        <v>50</v>
      </c>
      <c r="F72" s="10">
        <v>5</v>
      </c>
      <c r="G72" s="9" t="s">
        <v>449</v>
      </c>
    </row>
    <row r="73" spans="1:7">
      <c r="A73" s="9">
        <v>2</v>
      </c>
      <c r="B73" s="9"/>
      <c r="C73" s="9" t="s">
        <v>1589</v>
      </c>
      <c r="D73" s="9" t="s">
        <v>488</v>
      </c>
      <c r="E73" s="9">
        <v>50</v>
      </c>
      <c r="F73" s="10">
        <v>5</v>
      </c>
      <c r="G73" s="9" t="s">
        <v>449</v>
      </c>
    </row>
    <row r="74" spans="1:7">
      <c r="A74" s="9">
        <v>3</v>
      </c>
      <c r="B74" s="9"/>
      <c r="C74" s="9" t="s">
        <v>2696</v>
      </c>
      <c r="D74" s="9" t="s">
        <v>452</v>
      </c>
      <c r="E74" s="9">
        <v>100</v>
      </c>
      <c r="F74" s="10">
        <v>5</v>
      </c>
      <c r="G74" s="9" t="s">
        <v>449</v>
      </c>
    </row>
    <row r="75" spans="1:7" ht="36">
      <c r="A75" s="9">
        <v>4</v>
      </c>
      <c r="B75" s="9"/>
      <c r="C75" s="13" t="s">
        <v>2689</v>
      </c>
      <c r="D75" s="14" t="s">
        <v>460</v>
      </c>
      <c r="E75" s="19" t="s">
        <v>461</v>
      </c>
      <c r="F75" s="10">
        <v>5</v>
      </c>
      <c r="G75" s="9" t="s">
        <v>449</v>
      </c>
    </row>
    <row r="76" spans="1:7" ht="36">
      <c r="A76" s="9">
        <v>5</v>
      </c>
      <c r="B76" s="9"/>
      <c r="C76" s="13" t="s">
        <v>2706</v>
      </c>
      <c r="D76" s="14" t="s">
        <v>460</v>
      </c>
      <c r="E76" s="13" t="s">
        <v>489</v>
      </c>
      <c r="F76" s="10">
        <v>5</v>
      </c>
      <c r="G76" s="9" t="s">
        <v>449</v>
      </c>
    </row>
    <row r="77" spans="1:7" ht="36">
      <c r="A77" s="9">
        <v>6</v>
      </c>
      <c r="B77" s="9"/>
      <c r="C77" s="16" t="s">
        <v>2697</v>
      </c>
      <c r="D77" s="13" t="s">
        <v>460</v>
      </c>
      <c r="E77" s="9" t="s">
        <v>474</v>
      </c>
      <c r="F77" s="10">
        <v>9</v>
      </c>
      <c r="G77" s="9" t="s">
        <v>449</v>
      </c>
    </row>
    <row r="78" spans="1:7" ht="36">
      <c r="A78" s="9">
        <v>7</v>
      </c>
      <c r="B78" s="9"/>
      <c r="C78" s="16" t="s">
        <v>2691</v>
      </c>
      <c r="D78" s="13" t="s">
        <v>460</v>
      </c>
      <c r="E78" s="9" t="s">
        <v>464</v>
      </c>
      <c r="F78" s="10">
        <v>50</v>
      </c>
      <c r="G78" s="9" t="s">
        <v>449</v>
      </c>
    </row>
    <row r="79" spans="1:7">
      <c r="A79" s="9">
        <v>8</v>
      </c>
      <c r="B79" s="9"/>
      <c r="C79" s="16" t="s">
        <v>2698</v>
      </c>
      <c r="D79" s="13" t="s">
        <v>475</v>
      </c>
      <c r="E79" s="9" t="s">
        <v>476</v>
      </c>
      <c r="F79" s="10">
        <v>7</v>
      </c>
      <c r="G79" s="12" t="s">
        <v>2707</v>
      </c>
    </row>
    <row r="80" spans="1:7">
      <c r="A80" s="9">
        <v>9</v>
      </c>
      <c r="B80" s="9"/>
      <c r="C80" s="16" t="s">
        <v>2699</v>
      </c>
      <c r="D80" s="13" t="s">
        <v>477</v>
      </c>
      <c r="E80" s="9">
        <v>500</v>
      </c>
      <c r="F80" s="10">
        <v>7</v>
      </c>
      <c r="G80" s="12" t="s">
        <v>457</v>
      </c>
    </row>
    <row r="81" spans="1:7">
      <c r="A81" s="9">
        <v>10</v>
      </c>
      <c r="B81" s="9"/>
      <c r="C81" s="16" t="s">
        <v>2686</v>
      </c>
      <c r="D81" s="13" t="s">
        <v>456</v>
      </c>
      <c r="E81" s="9">
        <v>300</v>
      </c>
      <c r="F81" s="10">
        <v>5</v>
      </c>
      <c r="G81" s="12" t="s">
        <v>457</v>
      </c>
    </row>
    <row r="82" spans="1:7">
      <c r="A82" s="9">
        <v>11</v>
      </c>
      <c r="B82" s="9"/>
      <c r="C82" s="16" t="s">
        <v>2708</v>
      </c>
      <c r="D82" s="13" t="s">
        <v>490</v>
      </c>
      <c r="E82" s="9">
        <v>200</v>
      </c>
      <c r="F82" s="10">
        <v>5</v>
      </c>
      <c r="G82" s="12" t="s">
        <v>457</v>
      </c>
    </row>
    <row r="83" spans="1:7">
      <c r="A83" s="9">
        <v>12</v>
      </c>
      <c r="B83" s="9"/>
      <c r="C83" s="16" t="s">
        <v>2709</v>
      </c>
      <c r="D83" s="13" t="s">
        <v>491</v>
      </c>
      <c r="E83" s="9">
        <v>500</v>
      </c>
      <c r="F83" s="10">
        <v>5</v>
      </c>
      <c r="G83" s="12" t="s">
        <v>457</v>
      </c>
    </row>
    <row r="84" spans="1:7">
      <c r="A84" s="9">
        <v>13</v>
      </c>
      <c r="B84" s="9"/>
      <c r="C84" s="16" t="s">
        <v>2465</v>
      </c>
      <c r="D84" s="13" t="s">
        <v>480</v>
      </c>
      <c r="E84" s="9">
        <v>500</v>
      </c>
      <c r="F84" s="10">
        <v>7</v>
      </c>
      <c r="G84" s="12" t="s">
        <v>457</v>
      </c>
    </row>
    <row r="85" spans="1:7">
      <c r="A85" s="9">
        <v>14</v>
      </c>
      <c r="B85" s="9"/>
      <c r="C85" s="16" t="s">
        <v>2710</v>
      </c>
      <c r="D85" s="13" t="s">
        <v>492</v>
      </c>
      <c r="E85" s="9">
        <v>500</v>
      </c>
      <c r="F85" s="10">
        <v>7</v>
      </c>
      <c r="G85" s="12" t="s">
        <v>457</v>
      </c>
    </row>
    <row r="86" spans="1:7" ht="24">
      <c r="A86" s="9">
        <v>15</v>
      </c>
      <c r="B86" s="9"/>
      <c r="C86" s="16" t="s">
        <v>2711</v>
      </c>
      <c r="D86" s="13" t="s">
        <v>477</v>
      </c>
      <c r="E86" s="9" t="s">
        <v>2712</v>
      </c>
      <c r="F86" s="10">
        <v>50</v>
      </c>
      <c r="G86" s="9" t="s">
        <v>449</v>
      </c>
    </row>
    <row r="87" spans="1:7">
      <c r="A87" s="9">
        <v>16</v>
      </c>
      <c r="B87" s="9"/>
      <c r="C87" s="9" t="s">
        <v>570</v>
      </c>
      <c r="D87" s="9" t="s">
        <v>465</v>
      </c>
      <c r="E87" s="9">
        <v>4200</v>
      </c>
      <c r="F87" s="10">
        <v>15</v>
      </c>
      <c r="G87" s="9" t="s">
        <v>483</v>
      </c>
    </row>
    <row r="88" spans="1:7">
      <c r="A88" s="20">
        <v>17</v>
      </c>
      <c r="B88" s="9"/>
      <c r="C88" s="9" t="s">
        <v>450</v>
      </c>
      <c r="D88" s="20" t="s">
        <v>451</v>
      </c>
      <c r="E88" s="21">
        <v>500</v>
      </c>
      <c r="F88" s="10">
        <v>3</v>
      </c>
      <c r="G88" s="12" t="s">
        <v>454</v>
      </c>
    </row>
    <row r="89" spans="1:7">
      <c r="A89" s="149" t="s">
        <v>620</v>
      </c>
      <c r="B89" s="150"/>
      <c r="C89" s="150"/>
      <c r="D89" s="149" t="s">
        <v>485</v>
      </c>
      <c r="E89" s="151"/>
      <c r="F89" s="10">
        <v>50</v>
      </c>
      <c r="G89" s="12" t="s">
        <v>2681</v>
      </c>
    </row>
    <row r="90" spans="1:7">
      <c r="A90" s="9" t="s">
        <v>1</v>
      </c>
      <c r="B90" s="152" t="s">
        <v>2692</v>
      </c>
      <c r="C90" s="153"/>
      <c r="D90" s="153"/>
      <c r="E90" s="153"/>
      <c r="F90" s="153"/>
      <c r="G90" s="154"/>
    </row>
    <row r="92" spans="1:7" ht="18.75">
      <c r="A92" s="155" t="s">
        <v>9</v>
      </c>
      <c r="B92" s="155"/>
      <c r="C92" s="155"/>
      <c r="D92" s="155"/>
      <c r="E92" s="155"/>
      <c r="F92" s="155"/>
      <c r="G92" s="155"/>
    </row>
    <row r="93" spans="1:7" ht="24">
      <c r="A93" s="8" t="s">
        <v>594</v>
      </c>
      <c r="B93" s="8" t="s">
        <v>595</v>
      </c>
      <c r="C93" s="8" t="s">
        <v>596</v>
      </c>
      <c r="D93" s="8" t="s">
        <v>597</v>
      </c>
      <c r="E93" s="8" t="s">
        <v>598</v>
      </c>
      <c r="F93" s="8" t="s">
        <v>2303</v>
      </c>
      <c r="G93" s="8" t="s">
        <v>1267</v>
      </c>
    </row>
    <row r="94" spans="1:7">
      <c r="A94" s="9">
        <v>1</v>
      </c>
      <c r="B94" s="9"/>
      <c r="C94" s="9" t="s">
        <v>495</v>
      </c>
      <c r="D94" s="9" t="s">
        <v>493</v>
      </c>
      <c r="E94" s="9">
        <v>50</v>
      </c>
      <c r="F94" s="10">
        <v>5</v>
      </c>
      <c r="G94" s="9" t="s">
        <v>487</v>
      </c>
    </row>
    <row r="95" spans="1:7">
      <c r="A95" s="9">
        <v>2</v>
      </c>
      <c r="B95" s="9"/>
      <c r="C95" s="9" t="s">
        <v>1589</v>
      </c>
      <c r="D95" s="9" t="s">
        <v>493</v>
      </c>
      <c r="E95" s="9">
        <v>50</v>
      </c>
      <c r="F95" s="10">
        <v>5</v>
      </c>
      <c r="G95" s="9" t="s">
        <v>487</v>
      </c>
    </row>
    <row r="96" spans="1:7">
      <c r="A96" s="9">
        <v>3</v>
      </c>
      <c r="B96" s="9"/>
      <c r="C96" s="9" t="s">
        <v>2696</v>
      </c>
      <c r="D96" s="9" t="s">
        <v>452</v>
      </c>
      <c r="E96" s="9">
        <v>100</v>
      </c>
      <c r="F96" s="10">
        <v>5</v>
      </c>
      <c r="G96" s="9" t="s">
        <v>487</v>
      </c>
    </row>
    <row r="97" spans="1:7">
      <c r="A97" s="9">
        <v>4</v>
      </c>
      <c r="B97" s="9"/>
      <c r="C97" s="9" t="s">
        <v>450</v>
      </c>
      <c r="D97" s="20" t="s">
        <v>451</v>
      </c>
      <c r="E97" s="21">
        <v>500</v>
      </c>
      <c r="F97" s="10">
        <v>5</v>
      </c>
      <c r="G97" s="12" t="s">
        <v>487</v>
      </c>
    </row>
    <row r="98" spans="1:7" ht="36">
      <c r="A98" s="9">
        <v>5</v>
      </c>
      <c r="B98" s="9"/>
      <c r="C98" s="13" t="s">
        <v>2689</v>
      </c>
      <c r="D98" s="14" t="s">
        <v>460</v>
      </c>
      <c r="E98" s="19" t="s">
        <v>461</v>
      </c>
      <c r="F98" s="10">
        <v>5</v>
      </c>
      <c r="G98" s="9" t="s">
        <v>487</v>
      </c>
    </row>
    <row r="99" spans="1:7" ht="36">
      <c r="A99" s="9">
        <v>6</v>
      </c>
      <c r="B99" s="9"/>
      <c r="C99" s="16" t="s">
        <v>2691</v>
      </c>
      <c r="D99" s="13" t="s">
        <v>460</v>
      </c>
      <c r="E99" s="9" t="s">
        <v>464</v>
      </c>
      <c r="F99" s="10">
        <v>50</v>
      </c>
      <c r="G99" s="9" t="s">
        <v>487</v>
      </c>
    </row>
    <row r="100" spans="1:7">
      <c r="A100" s="9">
        <v>7</v>
      </c>
      <c r="B100" s="9"/>
      <c r="C100" s="16" t="s">
        <v>2698</v>
      </c>
      <c r="D100" s="13" t="s">
        <v>475</v>
      </c>
      <c r="E100" s="9" t="s">
        <v>476</v>
      </c>
      <c r="F100" s="10">
        <v>7</v>
      </c>
      <c r="G100" s="9" t="s">
        <v>2713</v>
      </c>
    </row>
    <row r="101" spans="1:7">
      <c r="A101" s="9">
        <v>8</v>
      </c>
      <c r="B101" s="9"/>
      <c r="C101" s="16" t="s">
        <v>2699</v>
      </c>
      <c r="D101" s="13" t="s">
        <v>477</v>
      </c>
      <c r="E101" s="9">
        <v>500</v>
      </c>
      <c r="F101" s="10">
        <v>7</v>
      </c>
      <c r="G101" s="9" t="s">
        <v>487</v>
      </c>
    </row>
    <row r="102" spans="1:7">
      <c r="A102" s="9">
        <v>9</v>
      </c>
      <c r="B102" s="9"/>
      <c r="C102" s="16" t="s">
        <v>2709</v>
      </c>
      <c r="D102" s="13" t="s">
        <v>491</v>
      </c>
      <c r="E102" s="9">
        <v>500</v>
      </c>
      <c r="F102" s="10">
        <v>5</v>
      </c>
      <c r="G102" s="9" t="s">
        <v>487</v>
      </c>
    </row>
    <row r="103" spans="1:7">
      <c r="A103" s="9">
        <v>10</v>
      </c>
      <c r="B103" s="9"/>
      <c r="C103" s="16" t="s">
        <v>2465</v>
      </c>
      <c r="D103" s="13" t="s">
        <v>480</v>
      </c>
      <c r="E103" s="9">
        <v>500</v>
      </c>
      <c r="F103" s="10">
        <v>7</v>
      </c>
      <c r="G103" s="9" t="s">
        <v>487</v>
      </c>
    </row>
    <row r="104" spans="1:7">
      <c r="A104" s="9">
        <v>11</v>
      </c>
      <c r="B104" s="9"/>
      <c r="C104" s="16" t="s">
        <v>2710</v>
      </c>
      <c r="D104" s="13" t="s">
        <v>492</v>
      </c>
      <c r="E104" s="9">
        <v>500</v>
      </c>
      <c r="F104" s="10">
        <v>7</v>
      </c>
      <c r="G104" s="9" t="s">
        <v>487</v>
      </c>
    </row>
    <row r="105" spans="1:7" ht="24">
      <c r="A105" s="9">
        <v>12</v>
      </c>
      <c r="B105" s="9"/>
      <c r="C105" s="16" t="s">
        <v>2711</v>
      </c>
      <c r="D105" s="13" t="s">
        <v>477</v>
      </c>
      <c r="E105" s="9" t="s">
        <v>2712</v>
      </c>
      <c r="F105" s="10">
        <v>50</v>
      </c>
      <c r="G105" s="9" t="s">
        <v>487</v>
      </c>
    </row>
    <row r="106" spans="1:7">
      <c r="A106" s="9">
        <v>13</v>
      </c>
      <c r="B106" s="9"/>
      <c r="C106" s="9" t="s">
        <v>570</v>
      </c>
      <c r="D106" s="9" t="s">
        <v>465</v>
      </c>
      <c r="E106" s="9">
        <v>4200</v>
      </c>
      <c r="F106" s="10">
        <v>15</v>
      </c>
      <c r="G106" s="9" t="s">
        <v>2695</v>
      </c>
    </row>
    <row r="107" spans="1:7">
      <c r="A107" s="149" t="s">
        <v>620</v>
      </c>
      <c r="B107" s="150"/>
      <c r="C107" s="150"/>
      <c r="D107" s="149" t="s">
        <v>485</v>
      </c>
      <c r="E107" s="151"/>
      <c r="F107" s="10">
        <v>50</v>
      </c>
      <c r="G107" s="12" t="s">
        <v>471</v>
      </c>
    </row>
    <row r="108" spans="1:7">
      <c r="A108" s="9" t="s">
        <v>1</v>
      </c>
      <c r="B108" s="152" t="s">
        <v>2692</v>
      </c>
      <c r="C108" s="153"/>
      <c r="D108" s="153"/>
      <c r="E108" s="153"/>
      <c r="F108" s="153"/>
      <c r="G108" s="154"/>
    </row>
    <row r="110" spans="1:7" ht="18.75">
      <c r="A110" s="155" t="s">
        <v>10</v>
      </c>
      <c r="B110" s="155"/>
      <c r="C110" s="155"/>
      <c r="D110" s="155"/>
      <c r="E110" s="155"/>
      <c r="F110" s="155"/>
      <c r="G110" s="155"/>
    </row>
    <row r="111" spans="1:7" ht="24">
      <c r="A111" s="8" t="s">
        <v>594</v>
      </c>
      <c r="B111" s="8" t="s">
        <v>595</v>
      </c>
      <c r="C111" s="8" t="s">
        <v>596</v>
      </c>
      <c r="D111" s="8" t="s">
        <v>597</v>
      </c>
      <c r="E111" s="8" t="s">
        <v>598</v>
      </c>
      <c r="F111" s="8" t="s">
        <v>2303</v>
      </c>
      <c r="G111" s="8" t="s">
        <v>1267</v>
      </c>
    </row>
    <row r="112" spans="1:7">
      <c r="A112" s="9">
        <v>1</v>
      </c>
      <c r="B112" s="156" t="s">
        <v>3</v>
      </c>
      <c r="C112" s="9" t="s">
        <v>495</v>
      </c>
      <c r="D112" s="9" t="s">
        <v>494</v>
      </c>
      <c r="E112" s="9">
        <v>50</v>
      </c>
      <c r="F112" s="10">
        <v>5</v>
      </c>
      <c r="G112" s="9" t="s">
        <v>449</v>
      </c>
    </row>
    <row r="113" spans="1:7">
      <c r="A113" s="9">
        <v>2</v>
      </c>
      <c r="B113" s="157"/>
      <c r="C113" s="9" t="s">
        <v>1589</v>
      </c>
      <c r="D113" s="9" t="s">
        <v>494</v>
      </c>
      <c r="E113" s="9">
        <v>50</v>
      </c>
      <c r="F113" s="10">
        <v>5</v>
      </c>
      <c r="G113" s="9" t="s">
        <v>449</v>
      </c>
    </row>
    <row r="114" spans="1:7">
      <c r="A114" s="9">
        <v>3</v>
      </c>
      <c r="B114" s="157"/>
      <c r="C114" s="9" t="s">
        <v>497</v>
      </c>
      <c r="D114" s="9" t="s">
        <v>452</v>
      </c>
      <c r="E114" s="9">
        <v>100</v>
      </c>
      <c r="F114" s="10">
        <v>5</v>
      </c>
      <c r="G114" s="9" t="s">
        <v>449</v>
      </c>
    </row>
    <row r="115" spans="1:7">
      <c r="A115" s="9">
        <v>4</v>
      </c>
      <c r="B115" s="157"/>
      <c r="C115" s="9" t="s">
        <v>2714</v>
      </c>
      <c r="D115" s="9" t="s">
        <v>494</v>
      </c>
      <c r="E115" s="23">
        <v>50</v>
      </c>
      <c r="F115" s="10">
        <v>5</v>
      </c>
      <c r="G115" s="9" t="s">
        <v>449</v>
      </c>
    </row>
    <row r="116" spans="1:7" ht="36">
      <c r="A116" s="9">
        <v>5</v>
      </c>
      <c r="B116" s="157"/>
      <c r="C116" s="13" t="s">
        <v>2689</v>
      </c>
      <c r="D116" s="14" t="s">
        <v>460</v>
      </c>
      <c r="E116" s="19" t="s">
        <v>461</v>
      </c>
      <c r="F116" s="10">
        <v>10</v>
      </c>
      <c r="G116" s="9" t="s">
        <v>449</v>
      </c>
    </row>
    <row r="117" spans="1:7" ht="36">
      <c r="A117" s="9">
        <v>6</v>
      </c>
      <c r="B117" s="157"/>
      <c r="C117" s="16" t="s">
        <v>2691</v>
      </c>
      <c r="D117" s="13" t="s">
        <v>460</v>
      </c>
      <c r="E117" s="9" t="s">
        <v>464</v>
      </c>
      <c r="F117" s="10">
        <v>50</v>
      </c>
      <c r="G117" s="9" t="s">
        <v>449</v>
      </c>
    </row>
    <row r="118" spans="1:7">
      <c r="A118" s="9"/>
      <c r="B118" s="157"/>
      <c r="C118" s="16" t="s">
        <v>574</v>
      </c>
      <c r="D118" s="9" t="s">
        <v>494</v>
      </c>
      <c r="E118" s="9">
        <v>200</v>
      </c>
      <c r="F118" s="10">
        <v>3</v>
      </c>
      <c r="G118" s="9" t="s">
        <v>449</v>
      </c>
    </row>
    <row r="119" spans="1:7">
      <c r="A119" s="9"/>
      <c r="B119" s="157"/>
      <c r="C119" s="16" t="s">
        <v>2685</v>
      </c>
      <c r="D119" s="9" t="s">
        <v>494</v>
      </c>
      <c r="E119" s="9">
        <v>300</v>
      </c>
      <c r="F119" s="10">
        <v>5</v>
      </c>
      <c r="G119" s="9" t="s">
        <v>449</v>
      </c>
    </row>
    <row r="120" spans="1:7">
      <c r="A120" s="9"/>
      <c r="B120" s="157"/>
      <c r="C120" s="16" t="s">
        <v>2687</v>
      </c>
      <c r="D120" s="9" t="s">
        <v>494</v>
      </c>
      <c r="E120" s="9">
        <v>200</v>
      </c>
      <c r="F120" s="10">
        <v>5</v>
      </c>
      <c r="G120" s="9" t="s">
        <v>449</v>
      </c>
    </row>
    <row r="121" spans="1:7">
      <c r="A121" s="9"/>
      <c r="B121" s="157"/>
      <c r="C121" s="16" t="s">
        <v>575</v>
      </c>
      <c r="D121" s="9" t="s">
        <v>494</v>
      </c>
      <c r="E121" s="9">
        <v>500</v>
      </c>
      <c r="F121" s="10">
        <v>5</v>
      </c>
      <c r="G121" s="9" t="s">
        <v>449</v>
      </c>
    </row>
    <row r="122" spans="1:7">
      <c r="A122" s="9"/>
      <c r="B122" s="158"/>
      <c r="C122" s="16" t="s">
        <v>2715</v>
      </c>
      <c r="D122" s="9" t="s">
        <v>494</v>
      </c>
      <c r="E122" s="9">
        <v>500</v>
      </c>
      <c r="F122" s="10">
        <v>5</v>
      </c>
      <c r="G122" s="9" t="s">
        <v>449</v>
      </c>
    </row>
    <row r="123" spans="1:7">
      <c r="A123" s="9">
        <v>7</v>
      </c>
      <c r="B123" s="156" t="s">
        <v>2716</v>
      </c>
      <c r="C123" s="16" t="s">
        <v>495</v>
      </c>
      <c r="D123" s="9" t="s">
        <v>494</v>
      </c>
      <c r="E123" s="9">
        <v>50</v>
      </c>
      <c r="F123" s="10">
        <v>5</v>
      </c>
      <c r="G123" s="9" t="s">
        <v>487</v>
      </c>
    </row>
    <row r="124" spans="1:7">
      <c r="A124" s="9">
        <v>8</v>
      </c>
      <c r="B124" s="157"/>
      <c r="C124" s="16" t="s">
        <v>2369</v>
      </c>
      <c r="D124" s="9" t="s">
        <v>494</v>
      </c>
      <c r="E124" s="9">
        <v>100</v>
      </c>
      <c r="F124" s="10">
        <v>5</v>
      </c>
      <c r="G124" s="9" t="s">
        <v>487</v>
      </c>
    </row>
    <row r="125" spans="1:7">
      <c r="A125" s="9">
        <v>9</v>
      </c>
      <c r="B125" s="157"/>
      <c r="C125" s="16" t="s">
        <v>2685</v>
      </c>
      <c r="D125" s="9" t="s">
        <v>494</v>
      </c>
      <c r="E125" s="9">
        <v>500</v>
      </c>
      <c r="F125" s="10">
        <v>5</v>
      </c>
      <c r="G125" s="9" t="s">
        <v>487</v>
      </c>
    </row>
    <row r="126" spans="1:7">
      <c r="A126" s="9">
        <v>10</v>
      </c>
      <c r="B126" s="157"/>
      <c r="C126" s="16" t="s">
        <v>2693</v>
      </c>
      <c r="D126" s="9" t="s">
        <v>494</v>
      </c>
      <c r="E126" s="9">
        <v>200</v>
      </c>
      <c r="F126" s="10">
        <v>7</v>
      </c>
      <c r="G126" s="9" t="s">
        <v>487</v>
      </c>
    </row>
    <row r="127" spans="1:7">
      <c r="A127" s="9">
        <v>11</v>
      </c>
      <c r="B127" s="157"/>
      <c r="C127" s="16" t="s">
        <v>2694</v>
      </c>
      <c r="D127" s="9" t="s">
        <v>494</v>
      </c>
      <c r="E127" s="9">
        <v>150</v>
      </c>
      <c r="F127" s="10">
        <v>7</v>
      </c>
      <c r="G127" s="9" t="s">
        <v>487</v>
      </c>
    </row>
    <row r="128" spans="1:7" ht="36">
      <c r="A128" s="9">
        <v>5</v>
      </c>
      <c r="B128" s="157"/>
      <c r="C128" s="13" t="s">
        <v>2689</v>
      </c>
      <c r="D128" s="14" t="s">
        <v>460</v>
      </c>
      <c r="E128" s="19" t="s">
        <v>461</v>
      </c>
      <c r="F128" s="10">
        <v>5</v>
      </c>
      <c r="G128" s="9" t="s">
        <v>487</v>
      </c>
    </row>
    <row r="129" spans="1:7" ht="36">
      <c r="A129" s="9">
        <v>6</v>
      </c>
      <c r="B129" s="157"/>
      <c r="C129" s="16" t="s">
        <v>2691</v>
      </c>
      <c r="D129" s="13" t="s">
        <v>460</v>
      </c>
      <c r="E129" s="9" t="s">
        <v>464</v>
      </c>
      <c r="F129" s="10">
        <v>50</v>
      </c>
      <c r="G129" s="9" t="s">
        <v>487</v>
      </c>
    </row>
    <row r="130" spans="1:7">
      <c r="A130" s="9">
        <v>12</v>
      </c>
      <c r="B130" s="157"/>
      <c r="C130" s="16" t="s">
        <v>2120</v>
      </c>
      <c r="D130" s="9" t="s">
        <v>466</v>
      </c>
      <c r="E130" s="9">
        <v>1500</v>
      </c>
      <c r="F130" s="10">
        <v>10</v>
      </c>
      <c r="G130" s="12" t="s">
        <v>487</v>
      </c>
    </row>
    <row r="131" spans="1:7">
      <c r="A131" s="9">
        <v>13</v>
      </c>
      <c r="B131" s="158"/>
      <c r="C131" s="9" t="s">
        <v>570</v>
      </c>
      <c r="D131" s="9" t="s">
        <v>465</v>
      </c>
      <c r="E131" s="9">
        <v>4200</v>
      </c>
      <c r="F131" s="10">
        <v>15</v>
      </c>
      <c r="G131" s="9" t="s">
        <v>2695</v>
      </c>
    </row>
    <row r="132" spans="1:7">
      <c r="A132" s="149" t="s">
        <v>620</v>
      </c>
      <c r="B132" s="150"/>
      <c r="C132" s="150"/>
      <c r="D132" s="149" t="s">
        <v>485</v>
      </c>
      <c r="E132" s="151"/>
      <c r="F132" s="10">
        <v>50</v>
      </c>
      <c r="G132" s="12" t="s">
        <v>2681</v>
      </c>
    </row>
    <row r="133" spans="1:7">
      <c r="A133" s="9" t="s">
        <v>1</v>
      </c>
      <c r="B133" s="152" t="s">
        <v>2692</v>
      </c>
      <c r="C133" s="153"/>
      <c r="D133" s="153"/>
      <c r="E133" s="153"/>
      <c r="F133" s="153"/>
      <c r="G133" s="154"/>
    </row>
    <row r="135" spans="1:7" ht="18.75">
      <c r="A135" s="155" t="s">
        <v>2717</v>
      </c>
      <c r="B135" s="155"/>
      <c r="C135" s="155"/>
      <c r="D135" s="155"/>
      <c r="E135" s="155"/>
      <c r="F135" s="155"/>
      <c r="G135" s="155"/>
    </row>
    <row r="136" spans="1:7" ht="24">
      <c r="A136" s="8" t="s">
        <v>594</v>
      </c>
      <c r="B136" s="8" t="s">
        <v>595</v>
      </c>
      <c r="C136" s="8" t="s">
        <v>596</v>
      </c>
      <c r="D136" s="8" t="s">
        <v>597</v>
      </c>
      <c r="E136" s="8" t="s">
        <v>598</v>
      </c>
      <c r="F136" s="8" t="s">
        <v>2303</v>
      </c>
      <c r="G136" s="8" t="s">
        <v>1267</v>
      </c>
    </row>
    <row r="137" spans="1:7">
      <c r="A137" s="9">
        <v>1</v>
      </c>
      <c r="B137" s="9"/>
      <c r="C137" s="9" t="s">
        <v>495</v>
      </c>
      <c r="D137" s="9" t="s">
        <v>496</v>
      </c>
      <c r="E137" s="9">
        <v>50</v>
      </c>
      <c r="F137" s="10">
        <v>5</v>
      </c>
      <c r="G137" s="9" t="s">
        <v>449</v>
      </c>
    </row>
    <row r="138" spans="1:7">
      <c r="A138" s="9">
        <v>2</v>
      </c>
      <c r="B138" s="9"/>
      <c r="C138" s="9" t="s">
        <v>497</v>
      </c>
      <c r="D138" s="9" t="s">
        <v>496</v>
      </c>
      <c r="E138" s="9">
        <v>100</v>
      </c>
      <c r="F138" s="10">
        <v>5</v>
      </c>
      <c r="G138" s="9" t="s">
        <v>449</v>
      </c>
    </row>
    <row r="139" spans="1:7">
      <c r="A139" s="9">
        <v>3</v>
      </c>
      <c r="B139" s="9"/>
      <c r="C139" s="9" t="s">
        <v>498</v>
      </c>
      <c r="D139" s="9" t="s">
        <v>496</v>
      </c>
      <c r="E139" s="9">
        <v>150</v>
      </c>
      <c r="F139" s="10">
        <v>5</v>
      </c>
      <c r="G139" s="9" t="s">
        <v>449</v>
      </c>
    </row>
    <row r="140" spans="1:7">
      <c r="A140" s="9">
        <v>4</v>
      </c>
      <c r="B140" s="9"/>
      <c r="C140" s="9" t="s">
        <v>2718</v>
      </c>
      <c r="D140" s="9" t="s">
        <v>496</v>
      </c>
      <c r="E140" s="9">
        <v>200</v>
      </c>
      <c r="F140" s="10">
        <v>5</v>
      </c>
      <c r="G140" s="9" t="s">
        <v>499</v>
      </c>
    </row>
    <row r="141" spans="1:7">
      <c r="A141" s="9">
        <v>5</v>
      </c>
      <c r="B141" s="9"/>
      <c r="C141" s="13" t="s">
        <v>500</v>
      </c>
      <c r="D141" s="9" t="s">
        <v>496</v>
      </c>
      <c r="E141" s="24">
        <v>1000</v>
      </c>
      <c r="F141" s="10">
        <v>11</v>
      </c>
      <c r="G141" s="9" t="s">
        <v>449</v>
      </c>
    </row>
    <row r="142" spans="1:7">
      <c r="A142" s="9">
        <v>6</v>
      </c>
      <c r="B142" s="9"/>
      <c r="C142" s="16" t="s">
        <v>501</v>
      </c>
      <c r="D142" s="9" t="s">
        <v>496</v>
      </c>
      <c r="E142" s="9">
        <v>300</v>
      </c>
      <c r="F142" s="10">
        <v>7</v>
      </c>
      <c r="G142" s="9" t="s">
        <v>449</v>
      </c>
    </row>
    <row r="143" spans="1:7">
      <c r="A143" s="9">
        <v>7</v>
      </c>
      <c r="B143" s="9"/>
      <c r="C143" s="16" t="s">
        <v>502</v>
      </c>
      <c r="D143" s="9" t="s">
        <v>496</v>
      </c>
      <c r="E143" s="9">
        <v>300</v>
      </c>
      <c r="F143" s="10">
        <v>7</v>
      </c>
      <c r="G143" s="9" t="s">
        <v>449</v>
      </c>
    </row>
    <row r="144" spans="1:7">
      <c r="A144" s="9">
        <v>8</v>
      </c>
      <c r="B144" s="9"/>
      <c r="C144" s="16" t="s">
        <v>503</v>
      </c>
      <c r="D144" s="9" t="s">
        <v>496</v>
      </c>
      <c r="E144" s="9">
        <v>300</v>
      </c>
      <c r="F144" s="10">
        <v>7</v>
      </c>
      <c r="G144" s="9" t="s">
        <v>449</v>
      </c>
    </row>
    <row r="145" spans="1:7">
      <c r="A145" s="9">
        <v>9</v>
      </c>
      <c r="B145" s="9"/>
      <c r="C145" s="16" t="s">
        <v>504</v>
      </c>
      <c r="D145" s="9" t="s">
        <v>496</v>
      </c>
      <c r="E145" s="9">
        <v>200</v>
      </c>
      <c r="F145" s="10">
        <v>7</v>
      </c>
      <c r="G145" s="9" t="s">
        <v>449</v>
      </c>
    </row>
    <row r="146" spans="1:7">
      <c r="A146" s="9">
        <v>10</v>
      </c>
      <c r="B146" s="9"/>
      <c r="C146" s="16" t="s">
        <v>505</v>
      </c>
      <c r="D146" s="9" t="s">
        <v>496</v>
      </c>
      <c r="E146" s="9">
        <v>500</v>
      </c>
      <c r="F146" s="10">
        <v>7</v>
      </c>
      <c r="G146" s="9" t="s">
        <v>449</v>
      </c>
    </row>
    <row r="147" spans="1:7">
      <c r="A147" s="9">
        <v>11</v>
      </c>
      <c r="B147" s="9"/>
      <c r="C147" s="16" t="s">
        <v>506</v>
      </c>
      <c r="D147" s="9" t="s">
        <v>496</v>
      </c>
      <c r="E147" s="9">
        <v>700</v>
      </c>
      <c r="F147" s="10">
        <v>15</v>
      </c>
      <c r="G147" s="9" t="s">
        <v>449</v>
      </c>
    </row>
    <row r="148" spans="1:7">
      <c r="A148" s="149" t="s">
        <v>620</v>
      </c>
      <c r="B148" s="150"/>
      <c r="C148" s="150"/>
      <c r="D148" s="149" t="s">
        <v>507</v>
      </c>
      <c r="E148" s="151"/>
      <c r="F148" s="9">
        <v>20</v>
      </c>
      <c r="G148" s="12" t="s">
        <v>2681</v>
      </c>
    </row>
    <row r="149" spans="1:7">
      <c r="A149" s="9" t="s">
        <v>1</v>
      </c>
      <c r="B149" s="152" t="s">
        <v>2692</v>
      </c>
      <c r="C149" s="153"/>
      <c r="D149" s="153"/>
      <c r="E149" s="153"/>
      <c r="F149" s="153"/>
      <c r="G149" s="154"/>
    </row>
    <row r="151" spans="1:7" ht="18.75">
      <c r="A151" s="155" t="s">
        <v>12</v>
      </c>
      <c r="B151" s="155"/>
      <c r="C151" s="155"/>
      <c r="D151" s="155"/>
      <c r="E151" s="155"/>
      <c r="F151" s="155"/>
      <c r="G151" s="155"/>
    </row>
    <row r="152" spans="1:7" ht="24">
      <c r="A152" s="8" t="s">
        <v>594</v>
      </c>
      <c r="B152" s="8" t="s">
        <v>595</v>
      </c>
      <c r="C152" s="8" t="s">
        <v>596</v>
      </c>
      <c r="D152" s="8" t="s">
        <v>597</v>
      </c>
      <c r="E152" s="8" t="s">
        <v>598</v>
      </c>
      <c r="F152" s="8" t="s">
        <v>2303</v>
      </c>
      <c r="G152" s="8" t="s">
        <v>1267</v>
      </c>
    </row>
    <row r="153" spans="1:7">
      <c r="A153" s="9">
        <v>1</v>
      </c>
      <c r="B153" s="9"/>
      <c r="C153" s="9" t="s">
        <v>495</v>
      </c>
      <c r="D153" s="9" t="s">
        <v>508</v>
      </c>
      <c r="E153" s="9">
        <v>50</v>
      </c>
      <c r="F153" s="10">
        <v>5</v>
      </c>
      <c r="G153" s="9" t="s">
        <v>449</v>
      </c>
    </row>
    <row r="154" spans="1:7">
      <c r="A154" s="9">
        <v>2</v>
      </c>
      <c r="B154" s="9"/>
      <c r="C154" s="9" t="s">
        <v>1589</v>
      </c>
      <c r="D154" s="9" t="s">
        <v>508</v>
      </c>
      <c r="E154" s="9">
        <v>50</v>
      </c>
      <c r="F154" s="10">
        <v>5</v>
      </c>
      <c r="G154" s="9" t="s">
        <v>449</v>
      </c>
    </row>
    <row r="155" spans="1:7">
      <c r="A155" s="9">
        <v>3</v>
      </c>
      <c r="B155" s="9"/>
      <c r="C155" s="9" t="s">
        <v>2369</v>
      </c>
      <c r="D155" s="9" t="s">
        <v>452</v>
      </c>
      <c r="E155" s="9">
        <v>100</v>
      </c>
      <c r="F155" s="10">
        <v>5</v>
      </c>
      <c r="G155" s="9" t="s">
        <v>449</v>
      </c>
    </row>
    <row r="156" spans="1:7" ht="36">
      <c r="A156" s="9">
        <v>4</v>
      </c>
      <c r="B156" s="9"/>
      <c r="C156" s="9" t="s">
        <v>2719</v>
      </c>
      <c r="D156" s="14" t="s">
        <v>509</v>
      </c>
      <c r="E156" s="19" t="s">
        <v>461</v>
      </c>
      <c r="F156" s="10">
        <v>7</v>
      </c>
      <c r="G156" s="9" t="s">
        <v>449</v>
      </c>
    </row>
    <row r="157" spans="1:7" ht="36">
      <c r="A157" s="9">
        <v>5</v>
      </c>
      <c r="B157" s="9"/>
      <c r="C157" s="9" t="s">
        <v>2720</v>
      </c>
      <c r="D157" s="14" t="s">
        <v>509</v>
      </c>
      <c r="E157" s="9" t="s">
        <v>474</v>
      </c>
      <c r="F157" s="10">
        <v>9</v>
      </c>
      <c r="G157" s="9" t="s">
        <v>449</v>
      </c>
    </row>
    <row r="158" spans="1:7">
      <c r="A158" s="9">
        <v>6</v>
      </c>
      <c r="B158" s="9"/>
      <c r="C158" s="16" t="s">
        <v>2721</v>
      </c>
      <c r="D158" s="14" t="s">
        <v>509</v>
      </c>
      <c r="E158" s="9">
        <v>1500</v>
      </c>
      <c r="F158" s="10">
        <v>10</v>
      </c>
      <c r="G158" s="9" t="s">
        <v>484</v>
      </c>
    </row>
    <row r="159" spans="1:7">
      <c r="A159" s="9">
        <v>7</v>
      </c>
      <c r="B159" s="9"/>
      <c r="C159" s="16" t="s">
        <v>560</v>
      </c>
      <c r="D159" s="9" t="s">
        <v>508</v>
      </c>
      <c r="E159" s="9">
        <v>300</v>
      </c>
      <c r="F159" s="10">
        <v>7</v>
      </c>
      <c r="G159" s="9" t="s">
        <v>449</v>
      </c>
    </row>
    <row r="160" spans="1:7">
      <c r="A160" s="9">
        <v>8</v>
      </c>
      <c r="B160" s="9"/>
      <c r="C160" s="16" t="s">
        <v>561</v>
      </c>
      <c r="D160" s="9" t="s">
        <v>510</v>
      </c>
      <c r="E160" s="9">
        <v>500</v>
      </c>
      <c r="F160" s="10">
        <v>7</v>
      </c>
      <c r="G160" s="9" t="s">
        <v>449</v>
      </c>
    </row>
    <row r="161" spans="1:7" ht="36">
      <c r="A161" s="9">
        <v>9</v>
      </c>
      <c r="B161" s="9"/>
      <c r="C161" s="16" t="s">
        <v>2722</v>
      </c>
      <c r="D161" s="9" t="s">
        <v>508</v>
      </c>
      <c r="E161" s="9" t="s">
        <v>474</v>
      </c>
      <c r="F161" s="10">
        <v>9</v>
      </c>
      <c r="G161" s="9" t="s">
        <v>449</v>
      </c>
    </row>
    <row r="162" spans="1:7">
      <c r="A162" s="9">
        <v>10</v>
      </c>
      <c r="B162" s="9"/>
      <c r="C162" s="16" t="s">
        <v>570</v>
      </c>
      <c r="D162" s="9" t="s">
        <v>465</v>
      </c>
      <c r="E162" s="9">
        <v>4200</v>
      </c>
      <c r="F162" s="10">
        <v>15</v>
      </c>
      <c r="G162" s="9" t="s">
        <v>484</v>
      </c>
    </row>
    <row r="163" spans="1:7">
      <c r="A163" s="9">
        <v>11</v>
      </c>
      <c r="B163" s="9"/>
      <c r="C163" s="16" t="s">
        <v>2723</v>
      </c>
      <c r="D163" s="9" t="s">
        <v>511</v>
      </c>
      <c r="E163" s="9">
        <v>600</v>
      </c>
      <c r="F163" s="10">
        <v>15</v>
      </c>
      <c r="G163" s="9" t="s">
        <v>484</v>
      </c>
    </row>
    <row r="164" spans="1:7">
      <c r="A164" s="9">
        <v>12</v>
      </c>
      <c r="B164" s="9"/>
      <c r="C164" s="16" t="s">
        <v>2698</v>
      </c>
      <c r="D164" s="13" t="s">
        <v>475</v>
      </c>
      <c r="E164" s="9" t="s">
        <v>476</v>
      </c>
      <c r="F164" s="10">
        <v>7</v>
      </c>
      <c r="G164" s="12" t="s">
        <v>457</v>
      </c>
    </row>
    <row r="165" spans="1:7">
      <c r="A165" s="9">
        <v>13</v>
      </c>
      <c r="B165" s="9"/>
      <c r="C165" s="16" t="s">
        <v>2222</v>
      </c>
      <c r="D165" s="9" t="s">
        <v>511</v>
      </c>
      <c r="E165" s="9">
        <v>500</v>
      </c>
      <c r="F165" s="10">
        <v>10</v>
      </c>
      <c r="G165" s="12" t="s">
        <v>457</v>
      </c>
    </row>
    <row r="166" spans="1:7">
      <c r="A166" s="149" t="s">
        <v>620</v>
      </c>
      <c r="B166" s="150"/>
      <c r="C166" s="150"/>
      <c r="D166" s="149" t="s">
        <v>512</v>
      </c>
      <c r="E166" s="151"/>
      <c r="F166" s="9" t="s">
        <v>513</v>
      </c>
      <c r="G166" s="9" t="s">
        <v>513</v>
      </c>
    </row>
    <row r="167" spans="1:7">
      <c r="A167" s="9" t="s">
        <v>1</v>
      </c>
      <c r="B167" s="152" t="s">
        <v>2692</v>
      </c>
      <c r="C167" s="153"/>
      <c r="D167" s="153"/>
      <c r="E167" s="153"/>
      <c r="F167" s="153"/>
      <c r="G167" s="154"/>
    </row>
    <row r="168" spans="1:7">
      <c r="A168" s="23"/>
      <c r="B168" s="23"/>
      <c r="C168" s="23"/>
      <c r="D168" s="23"/>
      <c r="E168" s="23"/>
      <c r="F168" s="23"/>
      <c r="G168" s="23"/>
    </row>
    <row r="170" spans="1:7" ht="18.75">
      <c r="A170" s="155" t="s">
        <v>13</v>
      </c>
      <c r="B170" s="155"/>
      <c r="C170" s="155"/>
      <c r="D170" s="155"/>
      <c r="E170" s="155"/>
      <c r="F170" s="155"/>
      <c r="G170" s="155"/>
    </row>
    <row r="171" spans="1:7" ht="24">
      <c r="A171" s="8" t="s">
        <v>594</v>
      </c>
      <c r="B171" s="8" t="s">
        <v>595</v>
      </c>
      <c r="C171" s="8" t="s">
        <v>596</v>
      </c>
      <c r="D171" s="8" t="s">
        <v>597</v>
      </c>
      <c r="E171" s="8" t="s">
        <v>598</v>
      </c>
      <c r="F171" s="8" t="s">
        <v>2303</v>
      </c>
      <c r="G171" s="8" t="s">
        <v>1267</v>
      </c>
    </row>
    <row r="172" spans="1:7">
      <c r="A172" s="9">
        <v>1</v>
      </c>
      <c r="B172" s="9"/>
      <c r="C172" s="9" t="s">
        <v>1589</v>
      </c>
      <c r="D172" s="9" t="s">
        <v>514</v>
      </c>
      <c r="E172" s="9">
        <v>50</v>
      </c>
      <c r="F172" s="10">
        <v>5</v>
      </c>
      <c r="G172" s="9" t="s">
        <v>515</v>
      </c>
    </row>
    <row r="173" spans="1:7">
      <c r="A173" s="9">
        <v>2</v>
      </c>
      <c r="B173" s="9"/>
      <c r="C173" s="9" t="s">
        <v>495</v>
      </c>
      <c r="D173" s="9" t="s">
        <v>514</v>
      </c>
      <c r="E173" s="9">
        <v>50</v>
      </c>
      <c r="F173" s="10">
        <v>5</v>
      </c>
      <c r="G173" s="9" t="s">
        <v>515</v>
      </c>
    </row>
    <row r="174" spans="1:7">
      <c r="A174" s="9">
        <v>3</v>
      </c>
      <c r="B174" s="9"/>
      <c r="C174" s="9" t="s">
        <v>497</v>
      </c>
      <c r="D174" s="9" t="s">
        <v>452</v>
      </c>
      <c r="E174" s="9">
        <v>100</v>
      </c>
      <c r="F174" s="10">
        <v>5</v>
      </c>
      <c r="G174" s="9" t="s">
        <v>515</v>
      </c>
    </row>
    <row r="175" spans="1:7" ht="24">
      <c r="A175" s="9">
        <v>4</v>
      </c>
      <c r="B175" s="9"/>
      <c r="C175" s="9" t="s">
        <v>2724</v>
      </c>
      <c r="D175" s="9" t="s">
        <v>516</v>
      </c>
      <c r="E175" s="23" t="s">
        <v>517</v>
      </c>
      <c r="F175" s="9">
        <v>5</v>
      </c>
      <c r="G175" s="9" t="s">
        <v>515</v>
      </c>
    </row>
    <row r="176" spans="1:7">
      <c r="A176" s="9">
        <v>5</v>
      </c>
      <c r="B176" s="9"/>
      <c r="C176" s="13" t="s">
        <v>2725</v>
      </c>
      <c r="D176" s="9" t="s">
        <v>459</v>
      </c>
      <c r="E176" s="19">
        <v>500</v>
      </c>
      <c r="F176" s="10">
        <v>5</v>
      </c>
      <c r="G176" s="9" t="s">
        <v>515</v>
      </c>
    </row>
    <row r="177" spans="1:7">
      <c r="A177" s="9">
        <v>6</v>
      </c>
      <c r="B177" s="9"/>
      <c r="C177" s="16" t="s">
        <v>2726</v>
      </c>
      <c r="D177" s="9" t="s">
        <v>514</v>
      </c>
      <c r="E177" s="9">
        <v>400</v>
      </c>
      <c r="F177" s="10">
        <v>5</v>
      </c>
      <c r="G177" s="9" t="s">
        <v>515</v>
      </c>
    </row>
    <row r="178" spans="1:7">
      <c r="A178" s="9">
        <v>7</v>
      </c>
      <c r="B178" s="9"/>
      <c r="C178" s="16" t="s">
        <v>2693</v>
      </c>
      <c r="D178" s="9" t="s">
        <v>514</v>
      </c>
      <c r="E178" s="9">
        <v>200</v>
      </c>
      <c r="F178" s="10">
        <v>5</v>
      </c>
      <c r="G178" s="9" t="s">
        <v>515</v>
      </c>
    </row>
    <row r="179" spans="1:7">
      <c r="A179" s="9">
        <v>8</v>
      </c>
      <c r="B179" s="9"/>
      <c r="C179" s="16" t="s">
        <v>574</v>
      </c>
      <c r="D179" s="9" t="s">
        <v>518</v>
      </c>
      <c r="E179" s="9">
        <v>200</v>
      </c>
      <c r="F179" s="10">
        <v>5</v>
      </c>
      <c r="G179" s="9" t="s">
        <v>515</v>
      </c>
    </row>
    <row r="180" spans="1:7">
      <c r="A180" s="9">
        <v>9</v>
      </c>
      <c r="B180" s="9"/>
      <c r="C180" s="16" t="s">
        <v>2699</v>
      </c>
      <c r="D180" s="9" t="s">
        <v>477</v>
      </c>
      <c r="E180" s="9">
        <v>500</v>
      </c>
      <c r="F180" s="10">
        <v>5</v>
      </c>
      <c r="G180" s="9" t="s">
        <v>515</v>
      </c>
    </row>
    <row r="181" spans="1:7">
      <c r="A181" s="9">
        <v>10</v>
      </c>
      <c r="B181" s="9"/>
      <c r="C181" s="16" t="s">
        <v>2727</v>
      </c>
      <c r="D181" s="9" t="s">
        <v>519</v>
      </c>
      <c r="E181" s="9">
        <v>3000</v>
      </c>
      <c r="F181" s="10">
        <v>50</v>
      </c>
      <c r="G181" s="9" t="s">
        <v>515</v>
      </c>
    </row>
    <row r="182" spans="1:7">
      <c r="A182" s="9">
        <v>11</v>
      </c>
      <c r="B182" s="9"/>
      <c r="C182" s="16" t="s">
        <v>2704</v>
      </c>
      <c r="D182" s="9" t="s">
        <v>514</v>
      </c>
      <c r="E182" s="9">
        <v>2000</v>
      </c>
      <c r="F182" s="10">
        <v>15</v>
      </c>
      <c r="G182" s="9" t="s">
        <v>449</v>
      </c>
    </row>
    <row r="183" spans="1:7">
      <c r="A183" s="149" t="s">
        <v>620</v>
      </c>
      <c r="B183" s="150"/>
      <c r="C183" s="150"/>
      <c r="D183" s="149" t="s">
        <v>512</v>
      </c>
      <c r="E183" s="151"/>
      <c r="F183" s="9">
        <v>50</v>
      </c>
      <c r="G183" s="9" t="s">
        <v>520</v>
      </c>
    </row>
    <row r="184" spans="1:7">
      <c r="A184" s="9" t="s">
        <v>1</v>
      </c>
      <c r="B184" s="152" t="s">
        <v>2692</v>
      </c>
      <c r="C184" s="153"/>
      <c r="D184" s="153"/>
      <c r="E184" s="153"/>
      <c r="F184" s="153"/>
      <c r="G184" s="154"/>
    </row>
    <row r="186" spans="1:7" ht="18.75">
      <c r="A186" s="155" t="s">
        <v>14</v>
      </c>
      <c r="B186" s="155"/>
      <c r="C186" s="155"/>
      <c r="D186" s="155"/>
      <c r="E186" s="155"/>
      <c r="F186" s="155"/>
      <c r="G186" s="155"/>
    </row>
    <row r="187" spans="1:7" ht="24">
      <c r="A187" s="8" t="s">
        <v>594</v>
      </c>
      <c r="B187" s="8" t="s">
        <v>595</v>
      </c>
      <c r="C187" s="8" t="s">
        <v>596</v>
      </c>
      <c r="D187" s="8" t="s">
        <v>597</v>
      </c>
      <c r="E187" s="8" t="s">
        <v>598</v>
      </c>
      <c r="F187" s="8" t="s">
        <v>2303</v>
      </c>
      <c r="G187" s="8" t="s">
        <v>1267</v>
      </c>
    </row>
    <row r="188" spans="1:7">
      <c r="A188" s="9">
        <v>1</v>
      </c>
      <c r="B188" s="9"/>
      <c r="C188" s="9" t="s">
        <v>1589</v>
      </c>
      <c r="D188" s="9" t="s">
        <v>521</v>
      </c>
      <c r="E188" s="9">
        <v>50</v>
      </c>
      <c r="F188" s="10">
        <v>5</v>
      </c>
      <c r="G188" s="9" t="s">
        <v>515</v>
      </c>
    </row>
    <row r="189" spans="1:7">
      <c r="A189" s="9">
        <v>2</v>
      </c>
      <c r="B189" s="9"/>
      <c r="C189" s="9" t="s">
        <v>495</v>
      </c>
      <c r="D189" s="9" t="s">
        <v>521</v>
      </c>
      <c r="E189" s="9">
        <v>50</v>
      </c>
      <c r="F189" s="10">
        <v>5</v>
      </c>
      <c r="G189" s="9" t="s">
        <v>515</v>
      </c>
    </row>
    <row r="190" spans="1:7">
      <c r="A190" s="9">
        <v>3</v>
      </c>
      <c r="B190" s="9"/>
      <c r="C190" s="9" t="s">
        <v>497</v>
      </c>
      <c r="D190" s="9" t="s">
        <v>452</v>
      </c>
      <c r="E190" s="9">
        <v>100</v>
      </c>
      <c r="F190" s="10">
        <v>5</v>
      </c>
      <c r="G190" s="9" t="s">
        <v>515</v>
      </c>
    </row>
    <row r="191" spans="1:7">
      <c r="A191" s="9">
        <v>4</v>
      </c>
      <c r="B191" s="9"/>
      <c r="C191" s="9" t="s">
        <v>2686</v>
      </c>
      <c r="D191" s="9" t="s">
        <v>456</v>
      </c>
      <c r="E191" s="9">
        <v>300</v>
      </c>
      <c r="F191" s="10">
        <v>5</v>
      </c>
      <c r="G191" s="9" t="s">
        <v>515</v>
      </c>
    </row>
    <row r="192" spans="1:7">
      <c r="A192" s="9">
        <v>5</v>
      </c>
      <c r="B192" s="9"/>
      <c r="C192" s="9" t="s">
        <v>2728</v>
      </c>
      <c r="D192" s="9" t="s">
        <v>522</v>
      </c>
      <c r="E192" s="9">
        <v>500</v>
      </c>
      <c r="F192" s="10">
        <v>7</v>
      </c>
      <c r="G192" s="9" t="s">
        <v>515</v>
      </c>
    </row>
    <row r="193" spans="1:7">
      <c r="A193" s="9">
        <v>6</v>
      </c>
      <c r="B193" s="9"/>
      <c r="C193" s="9" t="s">
        <v>2465</v>
      </c>
      <c r="D193" s="9" t="s">
        <v>480</v>
      </c>
      <c r="E193" s="9">
        <v>500</v>
      </c>
      <c r="F193" s="10">
        <v>7</v>
      </c>
      <c r="G193" s="9" t="s">
        <v>523</v>
      </c>
    </row>
    <row r="194" spans="1:7" ht="24">
      <c r="A194" s="9">
        <v>7</v>
      </c>
      <c r="B194" s="9"/>
      <c r="C194" s="9" t="s">
        <v>2724</v>
      </c>
      <c r="D194" s="9" t="s">
        <v>516</v>
      </c>
      <c r="E194" s="23" t="s">
        <v>517</v>
      </c>
      <c r="F194" s="9">
        <v>5</v>
      </c>
      <c r="G194" s="9" t="s">
        <v>515</v>
      </c>
    </row>
    <row r="195" spans="1:7">
      <c r="A195" s="9">
        <v>8</v>
      </c>
      <c r="B195" s="9"/>
      <c r="C195" s="13" t="s">
        <v>2725</v>
      </c>
      <c r="D195" s="9" t="s">
        <v>459</v>
      </c>
      <c r="E195" s="19">
        <v>500</v>
      </c>
      <c r="F195" s="10">
        <v>5</v>
      </c>
      <c r="G195" s="9" t="s">
        <v>515</v>
      </c>
    </row>
    <row r="196" spans="1:7">
      <c r="A196" s="9">
        <v>9</v>
      </c>
      <c r="B196" s="9"/>
      <c r="C196" s="16" t="s">
        <v>2726</v>
      </c>
      <c r="D196" s="9" t="s">
        <v>516</v>
      </c>
      <c r="E196" s="9">
        <v>400</v>
      </c>
      <c r="F196" s="10">
        <v>5</v>
      </c>
      <c r="G196" s="9" t="s">
        <v>515</v>
      </c>
    </row>
    <row r="197" spans="1:7">
      <c r="A197" s="9">
        <v>10</v>
      </c>
      <c r="B197" s="9"/>
      <c r="C197" s="16" t="s">
        <v>2693</v>
      </c>
      <c r="D197" s="9" t="s">
        <v>521</v>
      </c>
      <c r="E197" s="9">
        <v>200</v>
      </c>
      <c r="F197" s="10">
        <v>5</v>
      </c>
      <c r="G197" s="9" t="s">
        <v>515</v>
      </c>
    </row>
    <row r="198" spans="1:7">
      <c r="A198" s="9">
        <v>11</v>
      </c>
      <c r="B198" s="9"/>
      <c r="C198" s="16" t="s">
        <v>574</v>
      </c>
      <c r="D198" s="9" t="s">
        <v>518</v>
      </c>
      <c r="E198" s="9">
        <v>200</v>
      </c>
      <c r="F198" s="10">
        <v>5</v>
      </c>
      <c r="G198" s="9" t="s">
        <v>523</v>
      </c>
    </row>
    <row r="199" spans="1:7">
      <c r="A199" s="9">
        <v>12</v>
      </c>
      <c r="B199" s="9"/>
      <c r="C199" s="16" t="s">
        <v>2699</v>
      </c>
      <c r="D199" s="9" t="s">
        <v>477</v>
      </c>
      <c r="E199" s="9">
        <v>500</v>
      </c>
      <c r="F199" s="10">
        <v>5</v>
      </c>
      <c r="G199" s="9" t="s">
        <v>523</v>
      </c>
    </row>
    <row r="200" spans="1:7">
      <c r="A200" s="9">
        <v>13</v>
      </c>
      <c r="B200" s="9"/>
      <c r="C200" s="16" t="s">
        <v>2727</v>
      </c>
      <c r="D200" s="9" t="s">
        <v>519</v>
      </c>
      <c r="E200" s="9">
        <v>3000</v>
      </c>
      <c r="F200" s="10">
        <v>50</v>
      </c>
      <c r="G200" s="9" t="s">
        <v>449</v>
      </c>
    </row>
    <row r="201" spans="1:7">
      <c r="A201" s="9">
        <v>14</v>
      </c>
      <c r="B201" s="9"/>
      <c r="C201" s="16" t="s">
        <v>2704</v>
      </c>
      <c r="D201" s="9" t="s">
        <v>514</v>
      </c>
      <c r="E201" s="9">
        <v>2000</v>
      </c>
      <c r="F201" s="10">
        <v>15</v>
      </c>
      <c r="G201" s="9" t="s">
        <v>449</v>
      </c>
    </row>
    <row r="202" spans="1:7">
      <c r="A202" s="149" t="s">
        <v>620</v>
      </c>
      <c r="B202" s="150"/>
      <c r="C202" s="150"/>
      <c r="D202" s="149" t="s">
        <v>512</v>
      </c>
      <c r="E202" s="151"/>
      <c r="F202" s="9">
        <v>50</v>
      </c>
      <c r="G202" s="9" t="s">
        <v>520</v>
      </c>
    </row>
    <row r="203" spans="1:7">
      <c r="A203" s="9" t="s">
        <v>1</v>
      </c>
      <c r="B203" s="152" t="s">
        <v>2692</v>
      </c>
      <c r="C203" s="153"/>
      <c r="D203" s="153"/>
      <c r="E203" s="153"/>
      <c r="F203" s="153"/>
      <c r="G203" s="154"/>
    </row>
    <row r="205" spans="1:7" ht="18.75">
      <c r="A205" s="155" t="s">
        <v>15</v>
      </c>
      <c r="B205" s="155"/>
      <c r="C205" s="155"/>
      <c r="D205" s="155"/>
      <c r="E205" s="155"/>
      <c r="F205" s="155"/>
      <c r="G205" s="155"/>
    </row>
    <row r="206" spans="1:7" ht="24">
      <c r="A206" s="8" t="s">
        <v>594</v>
      </c>
      <c r="B206" s="8" t="s">
        <v>595</v>
      </c>
      <c r="C206" s="8" t="s">
        <v>596</v>
      </c>
      <c r="D206" s="8" t="s">
        <v>597</v>
      </c>
      <c r="E206" s="8" t="s">
        <v>598</v>
      </c>
      <c r="F206" s="8" t="s">
        <v>2303</v>
      </c>
      <c r="G206" s="8" t="s">
        <v>1267</v>
      </c>
    </row>
    <row r="207" spans="1:7">
      <c r="A207" s="9">
        <v>1</v>
      </c>
      <c r="B207" s="9"/>
      <c r="C207" s="9" t="s">
        <v>495</v>
      </c>
      <c r="D207" s="9" t="s">
        <v>524</v>
      </c>
      <c r="E207" s="9">
        <v>50</v>
      </c>
      <c r="F207" s="10">
        <v>5</v>
      </c>
      <c r="G207" s="9" t="s">
        <v>449</v>
      </c>
    </row>
    <row r="208" spans="1:7">
      <c r="A208" s="9">
        <v>2</v>
      </c>
      <c r="B208" s="9"/>
      <c r="C208" s="9" t="s">
        <v>1589</v>
      </c>
      <c r="D208" s="9" t="s">
        <v>524</v>
      </c>
      <c r="E208" s="9">
        <v>50</v>
      </c>
      <c r="F208" s="10">
        <v>5</v>
      </c>
      <c r="G208" s="9" t="s">
        <v>449</v>
      </c>
    </row>
    <row r="209" spans="1:7">
      <c r="A209" s="9">
        <v>3</v>
      </c>
      <c r="B209" s="9"/>
      <c r="C209" s="9" t="s">
        <v>2696</v>
      </c>
      <c r="D209" s="9" t="s">
        <v>452</v>
      </c>
      <c r="E209" s="9">
        <v>100</v>
      </c>
      <c r="F209" s="10">
        <v>5</v>
      </c>
      <c r="G209" s="9" t="s">
        <v>449</v>
      </c>
    </row>
    <row r="210" spans="1:7" ht="36">
      <c r="A210" s="9">
        <v>4</v>
      </c>
      <c r="B210" s="9"/>
      <c r="C210" s="13" t="s">
        <v>2690</v>
      </c>
      <c r="D210" s="14" t="s">
        <v>460</v>
      </c>
      <c r="E210" s="15" t="s">
        <v>463</v>
      </c>
      <c r="F210" s="10">
        <v>10</v>
      </c>
      <c r="G210" s="9" t="s">
        <v>449</v>
      </c>
    </row>
    <row r="211" spans="1:7" ht="36">
      <c r="A211" s="9">
        <v>5</v>
      </c>
      <c r="B211" s="9"/>
      <c r="C211" s="16" t="s">
        <v>2697</v>
      </c>
      <c r="D211" s="13" t="s">
        <v>460</v>
      </c>
      <c r="E211" s="9" t="s">
        <v>474</v>
      </c>
      <c r="F211" s="10">
        <v>15</v>
      </c>
      <c r="G211" s="9" t="s">
        <v>449</v>
      </c>
    </row>
    <row r="212" spans="1:7" ht="36">
      <c r="A212" s="9">
        <v>6</v>
      </c>
      <c r="B212" s="9"/>
      <c r="C212" s="16" t="s">
        <v>2691</v>
      </c>
      <c r="D212" s="13" t="s">
        <v>460</v>
      </c>
      <c r="E212" s="9" t="s">
        <v>464</v>
      </c>
      <c r="F212" s="10">
        <v>50</v>
      </c>
      <c r="G212" s="9" t="s">
        <v>449</v>
      </c>
    </row>
    <row r="213" spans="1:7">
      <c r="A213" s="9">
        <v>7</v>
      </c>
      <c r="B213" s="9"/>
      <c r="C213" s="16" t="s">
        <v>2698</v>
      </c>
      <c r="D213" s="13" t="s">
        <v>475</v>
      </c>
      <c r="E213" s="9" t="s">
        <v>476</v>
      </c>
      <c r="F213" s="10">
        <v>7</v>
      </c>
      <c r="G213" s="12" t="s">
        <v>457</v>
      </c>
    </row>
    <row r="214" spans="1:7">
      <c r="A214" s="9">
        <v>8</v>
      </c>
      <c r="B214" s="9"/>
      <c r="C214" s="16" t="s">
        <v>2699</v>
      </c>
      <c r="D214" s="13" t="s">
        <v>477</v>
      </c>
      <c r="E214" s="9">
        <v>500</v>
      </c>
      <c r="F214" s="10">
        <v>7</v>
      </c>
      <c r="G214" s="12" t="s">
        <v>457</v>
      </c>
    </row>
    <row r="215" spans="1:7">
      <c r="A215" s="9">
        <v>9</v>
      </c>
      <c r="B215" s="9"/>
      <c r="C215" s="16" t="s">
        <v>2686</v>
      </c>
      <c r="D215" s="13" t="s">
        <v>456</v>
      </c>
      <c r="E215" s="9">
        <v>300</v>
      </c>
      <c r="F215" s="10">
        <v>5</v>
      </c>
      <c r="G215" s="12" t="s">
        <v>457</v>
      </c>
    </row>
    <row r="216" spans="1:7">
      <c r="A216" s="9">
        <v>10</v>
      </c>
      <c r="B216" s="9"/>
      <c r="C216" s="16" t="s">
        <v>2727</v>
      </c>
      <c r="D216" s="9" t="s">
        <v>519</v>
      </c>
      <c r="E216" s="9">
        <v>3000</v>
      </c>
      <c r="F216" s="10">
        <v>50</v>
      </c>
      <c r="G216" s="9" t="s">
        <v>515</v>
      </c>
    </row>
    <row r="217" spans="1:7" ht="24">
      <c r="A217" s="9">
        <v>11</v>
      </c>
      <c r="B217" s="9"/>
      <c r="C217" s="9" t="s">
        <v>2724</v>
      </c>
      <c r="D217" s="9" t="s">
        <v>516</v>
      </c>
      <c r="E217" s="23" t="s">
        <v>517</v>
      </c>
      <c r="F217" s="9">
        <v>5</v>
      </c>
      <c r="G217" s="9" t="s">
        <v>515</v>
      </c>
    </row>
    <row r="218" spans="1:7">
      <c r="A218" s="9">
        <v>12</v>
      </c>
      <c r="B218" s="9"/>
      <c r="C218" s="16" t="s">
        <v>2726</v>
      </c>
      <c r="D218" s="9" t="s">
        <v>516</v>
      </c>
      <c r="E218" s="9">
        <v>400</v>
      </c>
      <c r="F218" s="10">
        <v>5</v>
      </c>
      <c r="G218" s="9" t="s">
        <v>515</v>
      </c>
    </row>
    <row r="219" spans="1:7">
      <c r="A219" s="9">
        <v>13</v>
      </c>
      <c r="B219" s="9"/>
      <c r="C219" s="16" t="s">
        <v>2729</v>
      </c>
      <c r="D219" s="13" t="s">
        <v>525</v>
      </c>
      <c r="E219" s="9">
        <v>1000</v>
      </c>
      <c r="F219" s="10">
        <v>7</v>
      </c>
      <c r="G219" s="12" t="s">
        <v>526</v>
      </c>
    </row>
    <row r="220" spans="1:7">
      <c r="A220" s="9">
        <v>14</v>
      </c>
      <c r="B220" s="9"/>
      <c r="C220" s="16" t="s">
        <v>2730</v>
      </c>
      <c r="D220" s="13" t="s">
        <v>2702</v>
      </c>
      <c r="E220" s="9">
        <v>300</v>
      </c>
      <c r="F220" s="10">
        <v>7</v>
      </c>
      <c r="G220" s="12" t="s">
        <v>457</v>
      </c>
    </row>
    <row r="221" spans="1:7">
      <c r="A221" s="9">
        <v>15</v>
      </c>
      <c r="B221" s="9"/>
      <c r="C221" s="16" t="s">
        <v>1580</v>
      </c>
      <c r="D221" s="13" t="s">
        <v>2702</v>
      </c>
      <c r="E221" s="9">
        <v>300</v>
      </c>
      <c r="F221" s="10">
        <v>7</v>
      </c>
      <c r="G221" s="12" t="s">
        <v>457</v>
      </c>
    </row>
    <row r="222" spans="1:7">
      <c r="A222" s="9">
        <v>16</v>
      </c>
      <c r="B222" s="9"/>
      <c r="C222" s="16" t="s">
        <v>2703</v>
      </c>
      <c r="D222" s="13" t="s">
        <v>527</v>
      </c>
      <c r="E222" s="9" t="s">
        <v>482</v>
      </c>
      <c r="F222" s="10">
        <v>50</v>
      </c>
      <c r="G222" s="9" t="s">
        <v>449</v>
      </c>
    </row>
    <row r="223" spans="1:7">
      <c r="A223" s="9">
        <v>17</v>
      </c>
      <c r="B223" s="9"/>
      <c r="C223" s="9" t="s">
        <v>570</v>
      </c>
      <c r="D223" s="9" t="s">
        <v>465</v>
      </c>
      <c r="E223" s="9">
        <v>4200</v>
      </c>
      <c r="F223" s="10">
        <v>15</v>
      </c>
      <c r="G223" s="9" t="s">
        <v>483</v>
      </c>
    </row>
    <row r="224" spans="1:7">
      <c r="A224" s="9">
        <v>18</v>
      </c>
      <c r="B224" s="9"/>
      <c r="C224" s="9" t="s">
        <v>2426</v>
      </c>
      <c r="D224" s="9" t="s">
        <v>459</v>
      </c>
      <c r="E224" s="19">
        <v>500</v>
      </c>
      <c r="F224" s="10">
        <v>5</v>
      </c>
      <c r="G224" s="9" t="s">
        <v>515</v>
      </c>
    </row>
    <row r="225" spans="1:7">
      <c r="A225" s="9">
        <v>19</v>
      </c>
      <c r="B225" s="9"/>
      <c r="C225" s="9" t="s">
        <v>2704</v>
      </c>
      <c r="D225" s="9" t="s">
        <v>524</v>
      </c>
      <c r="E225" s="9">
        <v>3000</v>
      </c>
      <c r="F225" s="10">
        <v>10</v>
      </c>
      <c r="G225" s="9" t="s">
        <v>484</v>
      </c>
    </row>
    <row r="226" spans="1:7">
      <c r="A226" s="149" t="s">
        <v>620</v>
      </c>
      <c r="B226" s="150"/>
      <c r="C226" s="150"/>
      <c r="D226" s="149" t="s">
        <v>512</v>
      </c>
      <c r="E226" s="151"/>
      <c r="F226" s="10">
        <v>50</v>
      </c>
      <c r="G226" s="12" t="s">
        <v>528</v>
      </c>
    </row>
    <row r="227" spans="1:7" ht="37.5" customHeight="1">
      <c r="A227" s="9" t="s">
        <v>1</v>
      </c>
      <c r="B227" s="152" t="s">
        <v>2692</v>
      </c>
      <c r="C227" s="153"/>
      <c r="D227" s="153"/>
      <c r="E227" s="153"/>
      <c r="F227" s="153"/>
      <c r="G227" s="154"/>
    </row>
    <row r="229" spans="1:7" ht="18.75">
      <c r="A229" s="155" t="s">
        <v>16</v>
      </c>
      <c r="B229" s="155"/>
      <c r="C229" s="155"/>
      <c r="D229" s="155"/>
      <c r="E229" s="155"/>
      <c r="F229" s="155"/>
      <c r="G229" s="155"/>
    </row>
    <row r="230" spans="1:7" ht="24">
      <c r="A230" s="8" t="s">
        <v>594</v>
      </c>
      <c r="B230" s="8" t="s">
        <v>595</v>
      </c>
      <c r="C230" s="8" t="s">
        <v>596</v>
      </c>
      <c r="D230" s="8" t="s">
        <v>597</v>
      </c>
      <c r="E230" s="8" t="s">
        <v>598</v>
      </c>
      <c r="F230" s="8" t="s">
        <v>2303</v>
      </c>
      <c r="G230" s="8" t="s">
        <v>1267</v>
      </c>
    </row>
    <row r="231" spans="1:7">
      <c r="A231" s="9">
        <v>1</v>
      </c>
      <c r="B231" s="9"/>
      <c r="C231" s="9" t="s">
        <v>1589</v>
      </c>
      <c r="D231" s="9" t="s">
        <v>529</v>
      </c>
      <c r="E231" s="9">
        <v>50</v>
      </c>
      <c r="F231" s="10">
        <v>5</v>
      </c>
      <c r="G231" s="9" t="s">
        <v>515</v>
      </c>
    </row>
    <row r="232" spans="1:7">
      <c r="A232" s="9">
        <v>2</v>
      </c>
      <c r="B232" s="9"/>
      <c r="C232" s="9" t="s">
        <v>495</v>
      </c>
      <c r="D232" s="9" t="s">
        <v>529</v>
      </c>
      <c r="E232" s="9">
        <v>50</v>
      </c>
      <c r="F232" s="10">
        <v>5</v>
      </c>
      <c r="G232" s="9" t="s">
        <v>515</v>
      </c>
    </row>
    <row r="233" spans="1:7">
      <c r="A233" s="9">
        <v>3</v>
      </c>
      <c r="B233" s="9"/>
      <c r="C233" s="9" t="s">
        <v>497</v>
      </c>
      <c r="D233" s="9" t="s">
        <v>452</v>
      </c>
      <c r="E233" s="9">
        <v>100</v>
      </c>
      <c r="F233" s="10">
        <v>5</v>
      </c>
      <c r="G233" s="9" t="s">
        <v>515</v>
      </c>
    </row>
    <row r="234" spans="1:7">
      <c r="A234" s="9">
        <v>4</v>
      </c>
      <c r="B234" s="9"/>
      <c r="C234" s="9" t="s">
        <v>574</v>
      </c>
      <c r="D234" s="9" t="s">
        <v>518</v>
      </c>
      <c r="E234" s="9">
        <v>200</v>
      </c>
      <c r="F234" s="10">
        <v>3</v>
      </c>
      <c r="G234" s="9" t="s">
        <v>515</v>
      </c>
    </row>
    <row r="235" spans="1:7">
      <c r="A235" s="9">
        <v>5</v>
      </c>
      <c r="B235" s="9"/>
      <c r="C235" s="9" t="s">
        <v>2686</v>
      </c>
      <c r="D235" s="9" t="s">
        <v>456</v>
      </c>
      <c r="E235" s="9">
        <v>300</v>
      </c>
      <c r="F235" s="10">
        <v>3</v>
      </c>
      <c r="G235" s="9" t="s">
        <v>515</v>
      </c>
    </row>
    <row r="236" spans="1:7">
      <c r="A236" s="9">
        <v>6</v>
      </c>
      <c r="B236" s="9"/>
      <c r="C236" s="9" t="s">
        <v>2730</v>
      </c>
      <c r="D236" s="13" t="s">
        <v>2702</v>
      </c>
      <c r="E236" s="9">
        <v>300</v>
      </c>
      <c r="F236" s="10">
        <v>7</v>
      </c>
      <c r="G236" s="12" t="s">
        <v>457</v>
      </c>
    </row>
    <row r="237" spans="1:7">
      <c r="A237" s="9">
        <v>7</v>
      </c>
      <c r="B237" s="9"/>
      <c r="C237" s="9" t="s">
        <v>1580</v>
      </c>
      <c r="D237" s="13" t="s">
        <v>2702</v>
      </c>
      <c r="E237" s="9">
        <v>300</v>
      </c>
      <c r="F237" s="10">
        <v>7</v>
      </c>
      <c r="G237" s="12" t="s">
        <v>457</v>
      </c>
    </row>
    <row r="238" spans="1:7">
      <c r="A238" s="9">
        <v>8</v>
      </c>
      <c r="B238" s="9"/>
      <c r="C238" s="13" t="s">
        <v>2688</v>
      </c>
      <c r="D238" s="9" t="s">
        <v>459</v>
      </c>
      <c r="E238" s="19">
        <v>500</v>
      </c>
      <c r="F238" s="10">
        <v>5</v>
      </c>
      <c r="G238" s="9" t="s">
        <v>515</v>
      </c>
    </row>
    <row r="239" spans="1:7">
      <c r="A239" s="9">
        <v>9</v>
      </c>
      <c r="B239" s="9"/>
      <c r="C239" s="16" t="s">
        <v>2685</v>
      </c>
      <c r="D239" s="9" t="s">
        <v>455</v>
      </c>
      <c r="E239" s="13">
        <v>300</v>
      </c>
      <c r="F239" s="10">
        <v>7</v>
      </c>
      <c r="G239" s="9" t="s">
        <v>457</v>
      </c>
    </row>
    <row r="240" spans="1:7">
      <c r="A240" s="9">
        <v>10</v>
      </c>
      <c r="B240" s="9"/>
      <c r="C240" s="16" t="s">
        <v>2731</v>
      </c>
      <c r="D240" s="9" t="s">
        <v>530</v>
      </c>
      <c r="E240" s="13">
        <v>500</v>
      </c>
      <c r="F240" s="10">
        <v>5</v>
      </c>
      <c r="G240" s="9" t="s">
        <v>457</v>
      </c>
    </row>
    <row r="241" spans="1:7">
      <c r="A241" s="9">
        <v>11</v>
      </c>
      <c r="B241" s="9"/>
      <c r="C241" s="16" t="s">
        <v>2704</v>
      </c>
      <c r="D241" s="9" t="s">
        <v>529</v>
      </c>
      <c r="E241" s="9">
        <v>2000</v>
      </c>
      <c r="F241" s="10">
        <v>15</v>
      </c>
      <c r="G241" s="9" t="s">
        <v>449</v>
      </c>
    </row>
    <row r="242" spans="1:7">
      <c r="A242" s="149" t="s">
        <v>620</v>
      </c>
      <c r="B242" s="150"/>
      <c r="C242" s="150"/>
      <c r="D242" s="149" t="s">
        <v>512</v>
      </c>
      <c r="E242" s="151"/>
      <c r="F242" s="10">
        <v>50</v>
      </c>
      <c r="G242" s="12" t="s">
        <v>528</v>
      </c>
    </row>
    <row r="243" spans="1:7">
      <c r="A243" s="9" t="s">
        <v>1</v>
      </c>
      <c r="B243" s="152" t="s">
        <v>2692</v>
      </c>
      <c r="C243" s="153"/>
      <c r="D243" s="153"/>
      <c r="E243" s="153"/>
      <c r="F243" s="153"/>
      <c r="G243" s="154"/>
    </row>
    <row r="245" spans="1:7" ht="18.75">
      <c r="A245" s="155" t="s">
        <v>17</v>
      </c>
      <c r="B245" s="155"/>
      <c r="C245" s="155"/>
      <c r="D245" s="155"/>
      <c r="E245" s="155"/>
      <c r="F245" s="155"/>
      <c r="G245" s="155"/>
    </row>
    <row r="246" spans="1:7" ht="24">
      <c r="A246" s="8" t="s">
        <v>594</v>
      </c>
      <c r="B246" s="8" t="s">
        <v>595</v>
      </c>
      <c r="C246" s="8" t="s">
        <v>596</v>
      </c>
      <c r="D246" s="8" t="s">
        <v>597</v>
      </c>
      <c r="E246" s="8" t="s">
        <v>598</v>
      </c>
      <c r="F246" s="8" t="s">
        <v>2303</v>
      </c>
      <c r="G246" s="8" t="s">
        <v>1267</v>
      </c>
    </row>
    <row r="247" spans="1:7">
      <c r="A247" s="9">
        <v>1</v>
      </c>
      <c r="B247" s="9"/>
      <c r="C247" s="9" t="s">
        <v>1589</v>
      </c>
      <c r="D247" s="9" t="s">
        <v>531</v>
      </c>
      <c r="E247" s="9">
        <v>50</v>
      </c>
      <c r="F247" s="10">
        <v>5</v>
      </c>
      <c r="G247" s="9" t="s">
        <v>487</v>
      </c>
    </row>
    <row r="248" spans="1:7">
      <c r="A248" s="9">
        <v>2</v>
      </c>
      <c r="B248" s="9"/>
      <c r="C248" s="9" t="s">
        <v>495</v>
      </c>
      <c r="D248" s="9" t="s">
        <v>531</v>
      </c>
      <c r="E248" s="9">
        <v>50</v>
      </c>
      <c r="F248" s="10">
        <v>5</v>
      </c>
      <c r="G248" s="9" t="s">
        <v>487</v>
      </c>
    </row>
    <row r="249" spans="1:7">
      <c r="A249" s="9">
        <v>3</v>
      </c>
      <c r="B249" s="9"/>
      <c r="C249" s="9" t="s">
        <v>497</v>
      </c>
      <c r="D249" s="9" t="s">
        <v>452</v>
      </c>
      <c r="E249" s="9">
        <v>100</v>
      </c>
      <c r="F249" s="10">
        <v>5</v>
      </c>
      <c r="G249" s="9" t="s">
        <v>487</v>
      </c>
    </row>
    <row r="250" spans="1:7">
      <c r="A250" s="9">
        <v>4</v>
      </c>
      <c r="B250" s="9"/>
      <c r="C250" s="9" t="s">
        <v>574</v>
      </c>
      <c r="D250" s="9" t="s">
        <v>518</v>
      </c>
      <c r="E250" s="9">
        <v>200</v>
      </c>
      <c r="F250" s="10">
        <v>3</v>
      </c>
      <c r="G250" s="9" t="s">
        <v>487</v>
      </c>
    </row>
    <row r="251" spans="1:7">
      <c r="A251" s="9">
        <v>5</v>
      </c>
      <c r="B251" s="9"/>
      <c r="C251" s="9" t="s">
        <v>2693</v>
      </c>
      <c r="D251" s="9" t="s">
        <v>469</v>
      </c>
      <c r="E251" s="9">
        <v>200</v>
      </c>
      <c r="F251" s="10">
        <v>3</v>
      </c>
      <c r="G251" s="9" t="s">
        <v>487</v>
      </c>
    </row>
    <row r="252" spans="1:7">
      <c r="A252" s="9">
        <v>6</v>
      </c>
      <c r="B252" s="9"/>
      <c r="C252" s="16" t="s">
        <v>2685</v>
      </c>
      <c r="D252" s="9" t="s">
        <v>455</v>
      </c>
      <c r="E252" s="13">
        <v>300</v>
      </c>
      <c r="F252" s="10">
        <v>7</v>
      </c>
      <c r="G252" s="9" t="s">
        <v>487</v>
      </c>
    </row>
    <row r="253" spans="1:7">
      <c r="A253" s="9">
        <v>7</v>
      </c>
      <c r="B253" s="9"/>
      <c r="C253" s="9" t="s">
        <v>2694</v>
      </c>
      <c r="D253" s="13" t="s">
        <v>532</v>
      </c>
      <c r="E253" s="9">
        <v>150</v>
      </c>
      <c r="F253" s="10">
        <v>7</v>
      </c>
      <c r="G253" s="9" t="s">
        <v>487</v>
      </c>
    </row>
    <row r="254" spans="1:7">
      <c r="A254" s="9">
        <v>8</v>
      </c>
      <c r="B254" s="9"/>
      <c r="C254" s="16" t="s">
        <v>2704</v>
      </c>
      <c r="D254" s="9" t="s">
        <v>531</v>
      </c>
      <c r="E254" s="9">
        <v>2000</v>
      </c>
      <c r="F254" s="10">
        <v>15</v>
      </c>
      <c r="G254" s="9" t="s">
        <v>487</v>
      </c>
    </row>
    <row r="255" spans="1:7">
      <c r="A255" s="149" t="s">
        <v>620</v>
      </c>
      <c r="B255" s="150"/>
      <c r="C255" s="150"/>
      <c r="D255" s="149" t="s">
        <v>512</v>
      </c>
      <c r="E255" s="151"/>
      <c r="F255" s="10">
        <v>50</v>
      </c>
      <c r="G255" s="12" t="s">
        <v>471</v>
      </c>
    </row>
    <row r="256" spans="1:7" ht="46.5" customHeight="1">
      <c r="A256" s="9" t="s">
        <v>1</v>
      </c>
      <c r="B256" s="152" t="s">
        <v>2692</v>
      </c>
      <c r="C256" s="153"/>
      <c r="D256" s="153"/>
      <c r="E256" s="153"/>
      <c r="F256" s="153"/>
      <c r="G256" s="154"/>
    </row>
    <row r="258" spans="1:7" ht="18.75">
      <c r="A258" s="155" t="s">
        <v>18</v>
      </c>
      <c r="B258" s="155"/>
      <c r="C258" s="155"/>
      <c r="D258" s="155"/>
      <c r="E258" s="155"/>
      <c r="F258" s="155"/>
      <c r="G258" s="155"/>
    </row>
    <row r="259" spans="1:7" ht="24">
      <c r="A259" s="8" t="s">
        <v>594</v>
      </c>
      <c r="B259" s="8" t="s">
        <v>595</v>
      </c>
      <c r="C259" s="8" t="s">
        <v>596</v>
      </c>
      <c r="D259" s="8" t="s">
        <v>597</v>
      </c>
      <c r="E259" s="8" t="s">
        <v>598</v>
      </c>
      <c r="F259" s="8" t="s">
        <v>2303</v>
      </c>
      <c r="G259" s="8" t="s">
        <v>1267</v>
      </c>
    </row>
    <row r="260" spans="1:7">
      <c r="A260" s="9">
        <v>1</v>
      </c>
      <c r="B260" s="9"/>
      <c r="C260" s="9" t="s">
        <v>495</v>
      </c>
      <c r="D260" s="9" t="s">
        <v>533</v>
      </c>
      <c r="E260" s="9">
        <v>50</v>
      </c>
      <c r="F260" s="10">
        <v>5</v>
      </c>
      <c r="G260" s="9" t="s">
        <v>449</v>
      </c>
    </row>
    <row r="261" spans="1:7">
      <c r="A261" s="9">
        <v>2</v>
      </c>
      <c r="B261" s="9"/>
      <c r="C261" s="9" t="s">
        <v>2369</v>
      </c>
      <c r="D261" s="9" t="s">
        <v>533</v>
      </c>
      <c r="E261" s="9">
        <v>100</v>
      </c>
      <c r="F261" s="10">
        <v>5</v>
      </c>
      <c r="G261" s="9" t="s">
        <v>449</v>
      </c>
    </row>
    <row r="262" spans="1:7">
      <c r="A262" s="9">
        <v>3</v>
      </c>
      <c r="B262" s="9"/>
      <c r="C262" s="9" t="s">
        <v>2732</v>
      </c>
      <c r="D262" s="9" t="s">
        <v>534</v>
      </c>
      <c r="E262" s="9" t="s">
        <v>476</v>
      </c>
      <c r="F262" s="10">
        <v>7</v>
      </c>
      <c r="G262" s="9" t="s">
        <v>449</v>
      </c>
    </row>
    <row r="263" spans="1:7">
      <c r="A263" s="9">
        <v>4</v>
      </c>
      <c r="B263" s="9"/>
      <c r="C263" s="9" t="s">
        <v>2733</v>
      </c>
      <c r="D263" s="9" t="s">
        <v>535</v>
      </c>
      <c r="E263" s="9" t="s">
        <v>536</v>
      </c>
      <c r="F263" s="10">
        <v>7</v>
      </c>
      <c r="G263" s="9" t="s">
        <v>449</v>
      </c>
    </row>
    <row r="264" spans="1:7">
      <c r="A264" s="9">
        <v>5</v>
      </c>
      <c r="B264" s="9"/>
      <c r="C264" s="9" t="s">
        <v>2734</v>
      </c>
      <c r="D264" s="9" t="s">
        <v>535</v>
      </c>
      <c r="E264" s="9" t="s">
        <v>537</v>
      </c>
      <c r="F264" s="10">
        <v>7</v>
      </c>
      <c r="G264" s="9" t="s">
        <v>449</v>
      </c>
    </row>
    <row r="265" spans="1:7">
      <c r="A265" s="9">
        <v>6</v>
      </c>
      <c r="B265" s="9"/>
      <c r="C265" s="16" t="s">
        <v>2735</v>
      </c>
      <c r="D265" s="9" t="s">
        <v>538</v>
      </c>
      <c r="E265" s="13">
        <v>100</v>
      </c>
      <c r="F265" s="10">
        <v>7</v>
      </c>
      <c r="G265" s="9" t="s">
        <v>449</v>
      </c>
    </row>
    <row r="266" spans="1:7">
      <c r="A266" s="9">
        <v>7</v>
      </c>
      <c r="B266" s="9"/>
      <c r="C266" s="16" t="s">
        <v>2736</v>
      </c>
      <c r="D266" s="9" t="s">
        <v>539</v>
      </c>
      <c r="E266" s="13">
        <v>300</v>
      </c>
      <c r="F266" s="10">
        <v>7</v>
      </c>
      <c r="G266" s="9" t="s">
        <v>449</v>
      </c>
    </row>
    <row r="267" spans="1:7">
      <c r="A267" s="9">
        <v>8</v>
      </c>
      <c r="B267" s="9"/>
      <c r="C267" s="16" t="s">
        <v>575</v>
      </c>
      <c r="D267" s="9" t="s">
        <v>540</v>
      </c>
      <c r="E267" s="13">
        <v>500</v>
      </c>
      <c r="F267" s="10">
        <v>7</v>
      </c>
      <c r="G267" s="9" t="s">
        <v>449</v>
      </c>
    </row>
    <row r="268" spans="1:7">
      <c r="A268" s="9">
        <v>9</v>
      </c>
      <c r="B268" s="9"/>
      <c r="C268" s="16" t="s">
        <v>2737</v>
      </c>
      <c r="D268" s="9" t="s">
        <v>540</v>
      </c>
      <c r="E268" s="13">
        <v>500</v>
      </c>
      <c r="F268" s="10">
        <v>7</v>
      </c>
      <c r="G268" s="9" t="s">
        <v>449</v>
      </c>
    </row>
    <row r="269" spans="1:7">
      <c r="A269" s="9">
        <v>10</v>
      </c>
      <c r="B269" s="9"/>
      <c r="C269" s="16" t="s">
        <v>2738</v>
      </c>
      <c r="D269" s="9" t="s">
        <v>539</v>
      </c>
      <c r="E269" s="13">
        <v>500</v>
      </c>
      <c r="F269" s="10">
        <v>7</v>
      </c>
      <c r="G269" s="9" t="s">
        <v>449</v>
      </c>
    </row>
    <row r="270" spans="1:7">
      <c r="A270" s="9">
        <v>11</v>
      </c>
      <c r="B270" s="9"/>
      <c r="C270" s="9" t="s">
        <v>2739</v>
      </c>
      <c r="D270" s="13" t="s">
        <v>541</v>
      </c>
      <c r="E270" s="9">
        <v>2000</v>
      </c>
      <c r="F270" s="10">
        <v>10</v>
      </c>
      <c r="G270" s="9" t="s">
        <v>449</v>
      </c>
    </row>
    <row r="271" spans="1:7">
      <c r="A271" s="9">
        <v>12</v>
      </c>
      <c r="B271" s="9"/>
      <c r="C271" s="16" t="s">
        <v>568</v>
      </c>
      <c r="D271" s="9" t="s">
        <v>542</v>
      </c>
      <c r="E271" s="9">
        <v>500</v>
      </c>
      <c r="F271" s="10">
        <v>10</v>
      </c>
      <c r="G271" s="9" t="s">
        <v>449</v>
      </c>
    </row>
    <row r="272" spans="1:7">
      <c r="A272" s="149" t="s">
        <v>620</v>
      </c>
      <c r="B272" s="150"/>
      <c r="C272" s="150"/>
      <c r="D272" s="149" t="s">
        <v>512</v>
      </c>
      <c r="E272" s="151"/>
      <c r="F272" s="9">
        <v>20</v>
      </c>
      <c r="G272" s="9" t="s">
        <v>543</v>
      </c>
    </row>
    <row r="273" spans="1:7">
      <c r="A273" s="9" t="s">
        <v>1</v>
      </c>
      <c r="B273" s="152" t="s">
        <v>2692</v>
      </c>
      <c r="C273" s="153"/>
      <c r="D273" s="153"/>
      <c r="E273" s="153"/>
      <c r="F273" s="153"/>
      <c r="G273" s="154"/>
    </row>
    <row r="274" spans="1:7">
      <c r="A274" s="23"/>
      <c r="B274" s="23"/>
      <c r="C274" s="23"/>
      <c r="D274" s="23"/>
      <c r="E274" s="23"/>
      <c r="F274" s="23"/>
      <c r="G274" s="23"/>
    </row>
    <row r="276" spans="1:7" ht="18.75">
      <c r="A276" s="155" t="s">
        <v>19</v>
      </c>
      <c r="B276" s="155"/>
      <c r="C276" s="155"/>
      <c r="D276" s="155"/>
      <c r="E276" s="155"/>
      <c r="F276" s="155"/>
      <c r="G276" s="155"/>
    </row>
    <row r="277" spans="1:7" ht="24">
      <c r="A277" s="8" t="s">
        <v>594</v>
      </c>
      <c r="B277" s="8" t="s">
        <v>595</v>
      </c>
      <c r="C277" s="8" t="s">
        <v>596</v>
      </c>
      <c r="D277" s="8" t="s">
        <v>597</v>
      </c>
      <c r="E277" s="8" t="s">
        <v>598</v>
      </c>
      <c r="F277" s="8" t="s">
        <v>2303</v>
      </c>
      <c r="G277" s="8" t="s">
        <v>1267</v>
      </c>
    </row>
    <row r="278" spans="1:7">
      <c r="A278" s="9">
        <v>1</v>
      </c>
      <c r="B278" s="9"/>
      <c r="C278" s="9" t="s">
        <v>495</v>
      </c>
      <c r="D278" s="9" t="s">
        <v>533</v>
      </c>
      <c r="E278" s="9">
        <v>50</v>
      </c>
      <c r="F278" s="10">
        <v>5</v>
      </c>
      <c r="G278" s="9" t="s">
        <v>449</v>
      </c>
    </row>
    <row r="279" spans="1:7">
      <c r="A279" s="9">
        <v>2</v>
      </c>
      <c r="B279" s="9"/>
      <c r="C279" s="9" t="s">
        <v>2369</v>
      </c>
      <c r="D279" s="9" t="s">
        <v>533</v>
      </c>
      <c r="E279" s="9">
        <v>100</v>
      </c>
      <c r="F279" s="10">
        <v>5</v>
      </c>
      <c r="G279" s="9" t="s">
        <v>449</v>
      </c>
    </row>
    <row r="280" spans="1:7">
      <c r="A280" s="9">
        <v>3</v>
      </c>
      <c r="B280" s="9"/>
      <c r="C280" s="9" t="s">
        <v>574</v>
      </c>
      <c r="D280" s="9" t="s">
        <v>544</v>
      </c>
      <c r="E280" s="9">
        <v>200</v>
      </c>
      <c r="F280" s="10">
        <v>5</v>
      </c>
      <c r="G280" s="9" t="s">
        <v>449</v>
      </c>
    </row>
    <row r="281" spans="1:7">
      <c r="A281" s="9">
        <v>4</v>
      </c>
      <c r="B281" s="9"/>
      <c r="C281" s="9" t="s">
        <v>2740</v>
      </c>
      <c r="D281" s="9" t="s">
        <v>533</v>
      </c>
      <c r="E281" s="9">
        <v>500</v>
      </c>
      <c r="F281" s="10">
        <v>5</v>
      </c>
      <c r="G281" s="9" t="s">
        <v>449</v>
      </c>
    </row>
    <row r="282" spans="1:7">
      <c r="A282" s="9">
        <v>5</v>
      </c>
      <c r="B282" s="9"/>
      <c r="C282" s="9" t="s">
        <v>590</v>
      </c>
      <c r="D282" s="9" t="s">
        <v>545</v>
      </c>
      <c r="E282" s="9">
        <v>400</v>
      </c>
      <c r="F282" s="10">
        <v>5</v>
      </c>
      <c r="G282" s="9" t="s">
        <v>449</v>
      </c>
    </row>
    <row r="283" spans="1:7">
      <c r="A283" s="9">
        <v>6</v>
      </c>
      <c r="B283" s="9"/>
      <c r="C283" s="9" t="s">
        <v>575</v>
      </c>
      <c r="D283" s="9" t="s">
        <v>545</v>
      </c>
      <c r="E283" s="9">
        <v>500</v>
      </c>
      <c r="F283" s="10">
        <v>5</v>
      </c>
      <c r="G283" s="9" t="s">
        <v>449</v>
      </c>
    </row>
    <row r="284" spans="1:7">
      <c r="A284" s="9">
        <v>7</v>
      </c>
      <c r="B284" s="9"/>
      <c r="C284" s="9" t="s">
        <v>2685</v>
      </c>
      <c r="D284" s="9" t="s">
        <v>546</v>
      </c>
      <c r="E284" s="13">
        <v>300</v>
      </c>
      <c r="F284" s="10">
        <v>7</v>
      </c>
      <c r="G284" s="9" t="s">
        <v>449</v>
      </c>
    </row>
    <row r="285" spans="1:7">
      <c r="A285" s="9">
        <v>8</v>
      </c>
      <c r="B285" s="9"/>
      <c r="C285" s="9" t="s">
        <v>2686</v>
      </c>
      <c r="D285" s="9" t="s">
        <v>547</v>
      </c>
      <c r="E285" s="9">
        <v>300</v>
      </c>
      <c r="F285" s="10">
        <v>5</v>
      </c>
      <c r="G285" s="9" t="s">
        <v>449</v>
      </c>
    </row>
    <row r="286" spans="1:7">
      <c r="A286" s="9">
        <v>9</v>
      </c>
      <c r="B286" s="9"/>
      <c r="C286" s="9" t="s">
        <v>2737</v>
      </c>
      <c r="D286" s="9" t="s">
        <v>545</v>
      </c>
      <c r="E286" s="9">
        <v>500</v>
      </c>
      <c r="F286" s="10">
        <v>5</v>
      </c>
      <c r="G286" s="9" t="s">
        <v>449</v>
      </c>
    </row>
    <row r="287" spans="1:7">
      <c r="A287" s="149" t="s">
        <v>620</v>
      </c>
      <c r="B287" s="150"/>
      <c r="C287" s="150"/>
      <c r="D287" s="149" t="s">
        <v>512</v>
      </c>
      <c r="E287" s="151"/>
      <c r="F287" s="9">
        <v>20</v>
      </c>
      <c r="G287" s="9" t="s">
        <v>543</v>
      </c>
    </row>
    <row r="288" spans="1:7">
      <c r="A288" s="9" t="s">
        <v>1</v>
      </c>
      <c r="B288" s="152" t="s">
        <v>2692</v>
      </c>
      <c r="C288" s="153"/>
      <c r="D288" s="153"/>
      <c r="E288" s="153"/>
      <c r="F288" s="153"/>
      <c r="G288" s="154"/>
    </row>
    <row r="290" spans="1:7" ht="18.75">
      <c r="A290" s="155" t="s">
        <v>20</v>
      </c>
      <c r="B290" s="155"/>
      <c r="C290" s="155"/>
      <c r="D290" s="155"/>
      <c r="E290" s="155"/>
      <c r="F290" s="155"/>
      <c r="G290" s="155"/>
    </row>
    <row r="291" spans="1:7" ht="24">
      <c r="A291" s="8" t="s">
        <v>594</v>
      </c>
      <c r="B291" s="8" t="s">
        <v>595</v>
      </c>
      <c r="C291" s="8" t="s">
        <v>596</v>
      </c>
      <c r="D291" s="8" t="s">
        <v>597</v>
      </c>
      <c r="E291" s="8" t="s">
        <v>598</v>
      </c>
      <c r="F291" s="8" t="s">
        <v>2303</v>
      </c>
      <c r="G291" s="8" t="s">
        <v>1267</v>
      </c>
    </row>
    <row r="292" spans="1:7">
      <c r="A292" s="9">
        <v>1</v>
      </c>
      <c r="B292" s="9"/>
      <c r="C292" s="9" t="s">
        <v>495</v>
      </c>
      <c r="D292" s="9" t="s">
        <v>533</v>
      </c>
      <c r="E292" s="9">
        <v>50</v>
      </c>
      <c r="F292" s="10">
        <v>5</v>
      </c>
      <c r="G292" s="9" t="s">
        <v>449</v>
      </c>
    </row>
    <row r="293" spans="1:7">
      <c r="A293" s="9">
        <v>2</v>
      </c>
      <c r="B293" s="9"/>
      <c r="C293" s="9" t="s">
        <v>2369</v>
      </c>
      <c r="D293" s="9" t="s">
        <v>533</v>
      </c>
      <c r="E293" s="9">
        <v>100</v>
      </c>
      <c r="F293" s="10">
        <v>5</v>
      </c>
      <c r="G293" s="9" t="s">
        <v>449</v>
      </c>
    </row>
    <row r="294" spans="1:7">
      <c r="A294" s="9">
        <v>3</v>
      </c>
      <c r="B294" s="9"/>
      <c r="C294" s="9" t="s">
        <v>574</v>
      </c>
      <c r="D294" s="9" t="s">
        <v>548</v>
      </c>
      <c r="E294" s="9">
        <v>200</v>
      </c>
      <c r="F294" s="10">
        <v>5</v>
      </c>
      <c r="G294" s="9" t="s">
        <v>449</v>
      </c>
    </row>
    <row r="295" spans="1:7">
      <c r="A295" s="9">
        <v>4</v>
      </c>
      <c r="B295" s="9"/>
      <c r="C295" s="9" t="s">
        <v>2740</v>
      </c>
      <c r="D295" s="9" t="s">
        <v>533</v>
      </c>
      <c r="E295" s="9">
        <v>500</v>
      </c>
      <c r="F295" s="10">
        <v>5</v>
      </c>
      <c r="G295" s="9" t="s">
        <v>449</v>
      </c>
    </row>
    <row r="296" spans="1:7">
      <c r="A296" s="9">
        <v>5</v>
      </c>
      <c r="B296" s="9"/>
      <c r="C296" s="9" t="s">
        <v>590</v>
      </c>
      <c r="D296" s="9" t="s">
        <v>549</v>
      </c>
      <c r="E296" s="9">
        <v>400</v>
      </c>
      <c r="F296" s="10">
        <v>5</v>
      </c>
      <c r="G296" s="9" t="s">
        <v>449</v>
      </c>
    </row>
    <row r="297" spans="1:7">
      <c r="A297" s="9">
        <v>6</v>
      </c>
      <c r="B297" s="9"/>
      <c r="C297" s="9" t="s">
        <v>575</v>
      </c>
      <c r="D297" s="9" t="s">
        <v>549</v>
      </c>
      <c r="E297" s="9">
        <v>500</v>
      </c>
      <c r="F297" s="10">
        <v>5</v>
      </c>
      <c r="G297" s="9" t="s">
        <v>449</v>
      </c>
    </row>
    <row r="298" spans="1:7">
      <c r="A298" s="9">
        <v>7</v>
      </c>
      <c r="B298" s="9"/>
      <c r="C298" s="9" t="s">
        <v>2685</v>
      </c>
      <c r="D298" s="9" t="s">
        <v>550</v>
      </c>
      <c r="E298" s="13">
        <v>300</v>
      </c>
      <c r="F298" s="10">
        <v>7</v>
      </c>
      <c r="G298" s="9" t="s">
        <v>449</v>
      </c>
    </row>
    <row r="299" spans="1:7">
      <c r="A299" s="9">
        <v>8</v>
      </c>
      <c r="B299" s="9"/>
      <c r="C299" s="9" t="s">
        <v>577</v>
      </c>
      <c r="D299" s="9" t="s">
        <v>551</v>
      </c>
      <c r="E299" s="9">
        <v>500</v>
      </c>
      <c r="F299" s="10">
        <v>5</v>
      </c>
      <c r="G299" s="9" t="s">
        <v>449</v>
      </c>
    </row>
    <row r="300" spans="1:7">
      <c r="A300" s="9">
        <v>9</v>
      </c>
      <c r="B300" s="9"/>
      <c r="C300" s="9" t="s">
        <v>1580</v>
      </c>
      <c r="D300" s="9" t="s">
        <v>551</v>
      </c>
      <c r="E300" s="9">
        <v>300</v>
      </c>
      <c r="F300" s="10">
        <v>5</v>
      </c>
      <c r="G300" s="9" t="s">
        <v>449</v>
      </c>
    </row>
    <row r="301" spans="1:7">
      <c r="A301" s="9">
        <v>10</v>
      </c>
      <c r="B301" s="9"/>
      <c r="C301" s="9" t="s">
        <v>1253</v>
      </c>
      <c r="D301" s="9" t="s">
        <v>552</v>
      </c>
      <c r="E301" s="9">
        <v>500</v>
      </c>
      <c r="F301" s="10">
        <v>5</v>
      </c>
      <c r="G301" s="9" t="s">
        <v>449</v>
      </c>
    </row>
    <row r="302" spans="1:7">
      <c r="A302" s="9">
        <v>11</v>
      </c>
      <c r="B302" s="9"/>
      <c r="C302" s="9" t="s">
        <v>2741</v>
      </c>
      <c r="D302" s="9" t="s">
        <v>545</v>
      </c>
      <c r="E302" s="9">
        <v>500</v>
      </c>
      <c r="F302" s="10">
        <v>5</v>
      </c>
      <c r="G302" s="9" t="s">
        <v>449</v>
      </c>
    </row>
    <row r="303" spans="1:7">
      <c r="A303" s="149" t="s">
        <v>620</v>
      </c>
      <c r="B303" s="150"/>
      <c r="C303" s="150"/>
      <c r="D303" s="149" t="s">
        <v>512</v>
      </c>
      <c r="E303" s="151"/>
      <c r="F303" s="9">
        <v>20</v>
      </c>
      <c r="G303" s="9" t="s">
        <v>543</v>
      </c>
    </row>
    <row r="304" spans="1:7" ht="53.25" customHeight="1">
      <c r="A304" s="9" t="s">
        <v>1</v>
      </c>
      <c r="B304" s="152" t="s">
        <v>2692</v>
      </c>
      <c r="C304" s="153"/>
      <c r="D304" s="153"/>
      <c r="E304" s="153"/>
      <c r="F304" s="153"/>
      <c r="G304" s="154"/>
    </row>
    <row r="306" spans="1:7" ht="18.75">
      <c r="A306" s="155" t="s">
        <v>21</v>
      </c>
      <c r="B306" s="155"/>
      <c r="C306" s="155"/>
      <c r="D306" s="155"/>
      <c r="E306" s="155"/>
      <c r="F306" s="155"/>
      <c r="G306" s="155"/>
    </row>
    <row r="307" spans="1:7" ht="24">
      <c r="A307" s="8" t="s">
        <v>594</v>
      </c>
      <c r="B307" s="8" t="s">
        <v>595</v>
      </c>
      <c r="C307" s="8" t="s">
        <v>596</v>
      </c>
      <c r="D307" s="8" t="s">
        <v>597</v>
      </c>
      <c r="E307" s="8" t="s">
        <v>598</v>
      </c>
      <c r="F307" s="8" t="s">
        <v>2303</v>
      </c>
      <c r="G307" s="8" t="s">
        <v>1267</v>
      </c>
    </row>
    <row r="308" spans="1:7">
      <c r="A308" s="9">
        <v>1</v>
      </c>
      <c r="B308" s="9"/>
      <c r="C308" s="25" t="s">
        <v>2742</v>
      </c>
      <c r="D308" s="9" t="s">
        <v>553</v>
      </c>
      <c r="E308" s="9">
        <v>280</v>
      </c>
      <c r="F308" s="10">
        <v>7</v>
      </c>
      <c r="G308" s="9" t="s">
        <v>554</v>
      </c>
    </row>
    <row r="309" spans="1:7">
      <c r="A309" s="9">
        <v>2</v>
      </c>
      <c r="B309" s="9"/>
      <c r="C309" s="25" t="s">
        <v>577</v>
      </c>
      <c r="D309" s="9" t="s">
        <v>553</v>
      </c>
      <c r="E309" s="9">
        <v>500</v>
      </c>
      <c r="F309" s="10">
        <v>7</v>
      </c>
      <c r="G309" s="9" t="s">
        <v>554</v>
      </c>
    </row>
    <row r="310" spans="1:7">
      <c r="A310" s="9">
        <v>3</v>
      </c>
      <c r="B310" s="9"/>
      <c r="C310" s="25" t="s">
        <v>2356</v>
      </c>
      <c r="D310" s="9" t="s">
        <v>553</v>
      </c>
      <c r="E310" s="9">
        <v>500</v>
      </c>
      <c r="F310" s="10">
        <v>7</v>
      </c>
      <c r="G310" s="9" t="s">
        <v>554</v>
      </c>
    </row>
    <row r="311" spans="1:7">
      <c r="A311" s="9">
        <v>4</v>
      </c>
      <c r="B311" s="9"/>
      <c r="C311" s="25" t="s">
        <v>2743</v>
      </c>
      <c r="D311" s="9" t="s">
        <v>553</v>
      </c>
      <c r="E311" s="9">
        <v>1800</v>
      </c>
      <c r="F311" s="10">
        <v>7</v>
      </c>
      <c r="G311" s="9" t="s">
        <v>554</v>
      </c>
    </row>
    <row r="312" spans="1:7">
      <c r="A312" s="9">
        <v>5</v>
      </c>
      <c r="B312" s="9"/>
      <c r="C312" s="25" t="s">
        <v>2744</v>
      </c>
      <c r="D312" s="9" t="s">
        <v>553</v>
      </c>
      <c r="E312" s="9" t="s">
        <v>555</v>
      </c>
      <c r="F312" s="10">
        <v>12</v>
      </c>
      <c r="G312" s="9" t="s">
        <v>554</v>
      </c>
    </row>
    <row r="313" spans="1:7">
      <c r="A313" s="9">
        <v>6</v>
      </c>
      <c r="B313" s="9"/>
      <c r="C313" s="25" t="s">
        <v>2745</v>
      </c>
      <c r="D313" s="9" t="s">
        <v>553</v>
      </c>
      <c r="E313" s="9" t="s">
        <v>555</v>
      </c>
      <c r="F313" s="10">
        <v>12</v>
      </c>
      <c r="G313" s="9" t="s">
        <v>554</v>
      </c>
    </row>
    <row r="314" spans="1:7">
      <c r="A314" s="9">
        <v>7</v>
      </c>
      <c r="B314" s="9"/>
      <c r="C314" s="25" t="s">
        <v>2746</v>
      </c>
      <c r="D314" s="9" t="s">
        <v>553</v>
      </c>
      <c r="E314" s="13" t="s">
        <v>555</v>
      </c>
      <c r="F314" s="10">
        <v>12</v>
      </c>
      <c r="G314" s="9" t="s">
        <v>554</v>
      </c>
    </row>
    <row r="315" spans="1:7">
      <c r="A315" s="9">
        <v>8</v>
      </c>
      <c r="B315" s="9"/>
      <c r="C315" s="25" t="s">
        <v>2747</v>
      </c>
      <c r="D315" s="9" t="s">
        <v>553</v>
      </c>
      <c r="E315" s="9">
        <v>8000</v>
      </c>
      <c r="F315" s="10">
        <v>120</v>
      </c>
      <c r="G315" s="9" t="s">
        <v>554</v>
      </c>
    </row>
    <row r="316" spans="1:7">
      <c r="A316" s="9">
        <v>9</v>
      </c>
      <c r="B316" s="9"/>
      <c r="C316" s="25" t="s">
        <v>2748</v>
      </c>
      <c r="D316" s="9" t="s">
        <v>553</v>
      </c>
      <c r="E316" s="9">
        <v>1500</v>
      </c>
      <c r="F316" s="10">
        <v>12</v>
      </c>
      <c r="G316" s="9" t="s">
        <v>554</v>
      </c>
    </row>
    <row r="317" spans="1:7">
      <c r="A317" s="149" t="s">
        <v>620</v>
      </c>
      <c r="B317" s="150"/>
      <c r="C317" s="150"/>
      <c r="D317" s="149" t="s">
        <v>512</v>
      </c>
      <c r="E317" s="151"/>
      <c r="F317" s="9" t="s">
        <v>513</v>
      </c>
      <c r="G317" s="9" t="s">
        <v>513</v>
      </c>
    </row>
    <row r="318" spans="1:7">
      <c r="A318" s="9" t="s">
        <v>1</v>
      </c>
      <c r="B318" s="152" t="s">
        <v>2692</v>
      </c>
      <c r="C318" s="153"/>
      <c r="D318" s="153"/>
      <c r="E318" s="153"/>
      <c r="F318" s="153"/>
      <c r="G318" s="154"/>
    </row>
    <row r="320" spans="1:7" ht="18.75">
      <c r="A320" s="155" t="s">
        <v>22</v>
      </c>
      <c r="B320" s="155"/>
      <c r="C320" s="155"/>
      <c r="D320" s="155"/>
      <c r="E320" s="155"/>
      <c r="F320" s="155"/>
      <c r="G320" s="155"/>
    </row>
    <row r="321" spans="1:7" ht="24">
      <c r="A321" s="8" t="s">
        <v>594</v>
      </c>
      <c r="B321" s="8" t="s">
        <v>595</v>
      </c>
      <c r="C321" s="8" t="s">
        <v>596</v>
      </c>
      <c r="D321" s="8" t="s">
        <v>597</v>
      </c>
      <c r="E321" s="8" t="s">
        <v>598</v>
      </c>
      <c r="F321" s="8" t="s">
        <v>2303</v>
      </c>
      <c r="G321" s="8" t="s">
        <v>1267</v>
      </c>
    </row>
    <row r="322" spans="1:7">
      <c r="A322" s="9">
        <v>1</v>
      </c>
      <c r="B322" s="9"/>
      <c r="C322" s="9" t="s">
        <v>495</v>
      </c>
      <c r="D322" s="9" t="s">
        <v>556</v>
      </c>
      <c r="E322" s="9">
        <v>50</v>
      </c>
      <c r="F322" s="10">
        <v>5</v>
      </c>
      <c r="G322" s="9" t="s">
        <v>449</v>
      </c>
    </row>
    <row r="323" spans="1:7">
      <c r="A323" s="9">
        <v>2</v>
      </c>
      <c r="B323" s="9"/>
      <c r="C323" s="9" t="s">
        <v>1589</v>
      </c>
      <c r="D323" s="9" t="s">
        <v>556</v>
      </c>
      <c r="E323" s="9">
        <v>50</v>
      </c>
      <c r="F323" s="10">
        <v>5</v>
      </c>
      <c r="G323" s="9" t="s">
        <v>449</v>
      </c>
    </row>
    <row r="324" spans="1:7">
      <c r="A324" s="9">
        <v>3</v>
      </c>
      <c r="B324" s="9"/>
      <c r="C324" s="9" t="s">
        <v>2369</v>
      </c>
      <c r="D324" s="9" t="s">
        <v>452</v>
      </c>
      <c r="E324" s="9">
        <v>100</v>
      </c>
      <c r="F324" s="10">
        <v>5</v>
      </c>
      <c r="G324" s="9" t="s">
        <v>449</v>
      </c>
    </row>
    <row r="325" spans="1:7" ht="36">
      <c r="A325" s="9">
        <v>4</v>
      </c>
      <c r="B325" s="9"/>
      <c r="C325" s="9" t="s">
        <v>2749</v>
      </c>
      <c r="D325" s="14" t="s">
        <v>460</v>
      </c>
      <c r="E325" s="19" t="s">
        <v>461</v>
      </c>
      <c r="F325" s="10">
        <v>5</v>
      </c>
      <c r="G325" s="9" t="s">
        <v>449</v>
      </c>
    </row>
    <row r="326" spans="1:7" ht="36">
      <c r="A326" s="9">
        <v>5</v>
      </c>
      <c r="B326" s="9"/>
      <c r="C326" s="9" t="s">
        <v>2750</v>
      </c>
      <c r="D326" s="14" t="s">
        <v>460</v>
      </c>
      <c r="E326" s="9" t="s">
        <v>474</v>
      </c>
      <c r="F326" s="10">
        <v>9</v>
      </c>
      <c r="G326" s="9" t="s">
        <v>449</v>
      </c>
    </row>
    <row r="327" spans="1:7" ht="36">
      <c r="A327" s="9"/>
      <c r="B327" s="9"/>
      <c r="C327" s="16" t="s">
        <v>2691</v>
      </c>
      <c r="D327" s="13" t="s">
        <v>460</v>
      </c>
      <c r="E327" s="9" t="s">
        <v>464</v>
      </c>
      <c r="F327" s="10">
        <v>50</v>
      </c>
      <c r="G327" s="9" t="s">
        <v>449</v>
      </c>
    </row>
    <row r="328" spans="1:7">
      <c r="A328" s="9">
        <v>6</v>
      </c>
      <c r="B328" s="9"/>
      <c r="C328" s="16" t="s">
        <v>2721</v>
      </c>
      <c r="D328" s="14" t="s">
        <v>509</v>
      </c>
      <c r="E328" s="9">
        <v>1500</v>
      </c>
      <c r="F328" s="10">
        <v>5</v>
      </c>
      <c r="G328" s="9" t="s">
        <v>484</v>
      </c>
    </row>
    <row r="329" spans="1:7">
      <c r="A329" s="9">
        <v>7</v>
      </c>
      <c r="B329" s="9"/>
      <c r="C329" s="16" t="s">
        <v>560</v>
      </c>
      <c r="D329" s="9" t="s">
        <v>556</v>
      </c>
      <c r="E329" s="9">
        <v>300</v>
      </c>
      <c r="F329" s="10">
        <v>5</v>
      </c>
      <c r="G329" s="9" t="s">
        <v>449</v>
      </c>
    </row>
    <row r="330" spans="1:7">
      <c r="A330" s="9">
        <v>8</v>
      </c>
      <c r="B330" s="9"/>
      <c r="C330" s="16" t="s">
        <v>561</v>
      </c>
      <c r="D330" s="9" t="s">
        <v>510</v>
      </c>
      <c r="E330" s="9">
        <v>500</v>
      </c>
      <c r="F330" s="10">
        <v>5</v>
      </c>
      <c r="G330" s="9" t="s">
        <v>449</v>
      </c>
    </row>
    <row r="331" spans="1:7" ht="36">
      <c r="A331" s="9">
        <v>9</v>
      </c>
      <c r="B331" s="9"/>
      <c r="C331" s="16" t="s">
        <v>2751</v>
      </c>
      <c r="D331" s="9" t="s">
        <v>556</v>
      </c>
      <c r="E331" s="9" t="s">
        <v>474</v>
      </c>
      <c r="F331" s="10">
        <v>9</v>
      </c>
      <c r="G331" s="9" t="s">
        <v>449</v>
      </c>
    </row>
    <row r="332" spans="1:7">
      <c r="A332" s="9">
        <v>10</v>
      </c>
      <c r="B332" s="9"/>
      <c r="C332" s="16" t="s">
        <v>570</v>
      </c>
      <c r="D332" s="9" t="s">
        <v>465</v>
      </c>
      <c r="E332" s="9">
        <v>4200</v>
      </c>
      <c r="F332" s="10">
        <v>15</v>
      </c>
      <c r="G332" s="9" t="s">
        <v>484</v>
      </c>
    </row>
    <row r="333" spans="1:7">
      <c r="A333" s="9">
        <v>11</v>
      </c>
      <c r="B333" s="9"/>
      <c r="C333" s="16" t="s">
        <v>2699</v>
      </c>
      <c r="D333" s="9" t="s">
        <v>477</v>
      </c>
      <c r="E333" s="9">
        <v>500</v>
      </c>
      <c r="F333" s="10">
        <v>5</v>
      </c>
      <c r="G333" s="9" t="s">
        <v>515</v>
      </c>
    </row>
    <row r="334" spans="1:7">
      <c r="A334" s="9">
        <v>12</v>
      </c>
      <c r="B334" s="9"/>
      <c r="C334" s="16" t="s">
        <v>2698</v>
      </c>
      <c r="D334" s="13" t="s">
        <v>475</v>
      </c>
      <c r="E334" s="9" t="s">
        <v>476</v>
      </c>
      <c r="F334" s="10">
        <v>7</v>
      </c>
      <c r="G334" s="12" t="s">
        <v>457</v>
      </c>
    </row>
    <row r="335" spans="1:7">
      <c r="A335" s="149" t="s">
        <v>620</v>
      </c>
      <c r="B335" s="150"/>
      <c r="C335" s="150"/>
      <c r="D335" s="149" t="s">
        <v>512</v>
      </c>
      <c r="E335" s="151"/>
      <c r="F335" s="9">
        <v>50</v>
      </c>
      <c r="G335" s="9" t="s">
        <v>2682</v>
      </c>
    </row>
    <row r="336" spans="1:7" ht="57" customHeight="1">
      <c r="A336" s="9" t="s">
        <v>1</v>
      </c>
      <c r="B336" s="152" t="s">
        <v>2692</v>
      </c>
      <c r="C336" s="153"/>
      <c r="D336" s="153"/>
      <c r="E336" s="153"/>
      <c r="F336" s="153"/>
      <c r="G336" s="154"/>
    </row>
    <row r="338" spans="1:7" ht="18.75">
      <c r="A338" s="155" t="s">
        <v>23</v>
      </c>
      <c r="B338" s="155"/>
      <c r="C338" s="155"/>
      <c r="D338" s="155"/>
      <c r="E338" s="155"/>
      <c r="F338" s="155"/>
      <c r="G338" s="155"/>
    </row>
    <row r="339" spans="1:7" ht="24">
      <c r="A339" s="8" t="s">
        <v>594</v>
      </c>
      <c r="B339" s="8" t="s">
        <v>595</v>
      </c>
      <c r="C339" s="8" t="s">
        <v>596</v>
      </c>
      <c r="D339" s="8" t="s">
        <v>597</v>
      </c>
      <c r="E339" s="8" t="s">
        <v>598</v>
      </c>
      <c r="F339" s="8" t="s">
        <v>2303</v>
      </c>
      <c r="G339" s="8" t="s">
        <v>1267</v>
      </c>
    </row>
    <row r="340" spans="1:7">
      <c r="A340" s="9">
        <v>1</v>
      </c>
      <c r="B340" s="9"/>
      <c r="C340" s="9" t="s">
        <v>1589</v>
      </c>
      <c r="D340" s="9" t="s">
        <v>557</v>
      </c>
      <c r="E340" s="9">
        <v>50</v>
      </c>
      <c r="F340" s="10">
        <v>5</v>
      </c>
      <c r="G340" s="9" t="s">
        <v>515</v>
      </c>
    </row>
    <row r="341" spans="1:7">
      <c r="A341" s="9">
        <v>2</v>
      </c>
      <c r="B341" s="9"/>
      <c r="C341" s="9" t="s">
        <v>495</v>
      </c>
      <c r="D341" s="9" t="s">
        <v>557</v>
      </c>
      <c r="E341" s="9">
        <v>50</v>
      </c>
      <c r="F341" s="10">
        <v>5</v>
      </c>
      <c r="G341" s="9" t="s">
        <v>515</v>
      </c>
    </row>
    <row r="342" spans="1:7">
      <c r="A342" s="9">
        <v>3</v>
      </c>
      <c r="B342" s="9"/>
      <c r="C342" s="9" t="s">
        <v>497</v>
      </c>
      <c r="D342" s="9" t="s">
        <v>452</v>
      </c>
      <c r="E342" s="9">
        <v>100</v>
      </c>
      <c r="F342" s="10">
        <v>5</v>
      </c>
      <c r="G342" s="9" t="s">
        <v>515</v>
      </c>
    </row>
    <row r="343" spans="1:7">
      <c r="A343" s="9">
        <v>4</v>
      </c>
      <c r="B343" s="9"/>
      <c r="C343" s="9" t="s">
        <v>2465</v>
      </c>
      <c r="D343" s="9" t="s">
        <v>480</v>
      </c>
      <c r="E343" s="9">
        <v>500</v>
      </c>
      <c r="F343" s="10">
        <v>7</v>
      </c>
      <c r="G343" s="9" t="s">
        <v>515</v>
      </c>
    </row>
    <row r="344" spans="1:7" ht="24">
      <c r="A344" s="9">
        <v>5</v>
      </c>
      <c r="B344" s="9"/>
      <c r="C344" s="9" t="s">
        <v>2724</v>
      </c>
      <c r="D344" s="9" t="s">
        <v>516</v>
      </c>
      <c r="E344" s="23" t="s">
        <v>517</v>
      </c>
      <c r="F344" s="9">
        <v>5</v>
      </c>
      <c r="G344" s="9" t="s">
        <v>515</v>
      </c>
    </row>
    <row r="345" spans="1:7">
      <c r="A345" s="9">
        <v>6</v>
      </c>
      <c r="B345" s="9"/>
      <c r="C345" s="13" t="s">
        <v>2725</v>
      </c>
      <c r="D345" s="9" t="s">
        <v>459</v>
      </c>
      <c r="E345" s="19">
        <v>500</v>
      </c>
      <c r="F345" s="10">
        <v>5</v>
      </c>
      <c r="G345" s="9" t="s">
        <v>515</v>
      </c>
    </row>
    <row r="346" spans="1:7">
      <c r="A346" s="9">
        <v>7</v>
      </c>
      <c r="B346" s="9"/>
      <c r="C346" s="16" t="s">
        <v>2726</v>
      </c>
      <c r="D346" s="9" t="s">
        <v>516</v>
      </c>
      <c r="E346" s="9">
        <v>400</v>
      </c>
      <c r="F346" s="10">
        <v>5</v>
      </c>
      <c r="G346" s="9" t="s">
        <v>515</v>
      </c>
    </row>
    <row r="347" spans="1:7">
      <c r="A347" s="9">
        <v>8</v>
      </c>
      <c r="B347" s="9"/>
      <c r="C347" s="16" t="s">
        <v>2693</v>
      </c>
      <c r="D347" s="9" t="s">
        <v>557</v>
      </c>
      <c r="E347" s="9">
        <v>200</v>
      </c>
      <c r="F347" s="10">
        <v>5</v>
      </c>
      <c r="G347" s="9" t="s">
        <v>515</v>
      </c>
    </row>
    <row r="348" spans="1:7">
      <c r="A348" s="9">
        <v>9</v>
      </c>
      <c r="B348" s="9"/>
      <c r="C348" s="16" t="s">
        <v>574</v>
      </c>
      <c r="D348" s="9" t="s">
        <v>518</v>
      </c>
      <c r="E348" s="9">
        <v>200</v>
      </c>
      <c r="F348" s="10">
        <v>3</v>
      </c>
      <c r="G348" s="9" t="s">
        <v>515</v>
      </c>
    </row>
    <row r="349" spans="1:7">
      <c r="A349" s="9">
        <v>10</v>
      </c>
      <c r="B349" s="9"/>
      <c r="C349" s="16" t="s">
        <v>2699</v>
      </c>
      <c r="D349" s="9" t="s">
        <v>477</v>
      </c>
      <c r="E349" s="9">
        <v>500</v>
      </c>
      <c r="F349" s="10">
        <v>5</v>
      </c>
      <c r="G349" s="9" t="s">
        <v>515</v>
      </c>
    </row>
    <row r="350" spans="1:7">
      <c r="A350" s="9">
        <v>11</v>
      </c>
      <c r="B350" s="9"/>
      <c r="C350" s="16" t="s">
        <v>2727</v>
      </c>
      <c r="D350" s="9" t="s">
        <v>519</v>
      </c>
      <c r="E350" s="9">
        <v>3000</v>
      </c>
      <c r="F350" s="10">
        <v>50</v>
      </c>
      <c r="G350" s="9" t="s">
        <v>515</v>
      </c>
    </row>
    <row r="351" spans="1:7">
      <c r="A351" s="9">
        <v>12</v>
      </c>
      <c r="B351" s="9"/>
      <c r="C351" s="16" t="s">
        <v>2704</v>
      </c>
      <c r="D351" s="9" t="s">
        <v>557</v>
      </c>
      <c r="E351" s="9">
        <v>2000</v>
      </c>
      <c r="F351" s="10">
        <v>15</v>
      </c>
      <c r="G351" s="9" t="s">
        <v>449</v>
      </c>
    </row>
    <row r="352" spans="1:7">
      <c r="A352" s="149" t="s">
        <v>620</v>
      </c>
      <c r="B352" s="150"/>
      <c r="C352" s="150"/>
      <c r="D352" s="149" t="s">
        <v>512</v>
      </c>
      <c r="E352" s="151"/>
      <c r="F352" s="9">
        <v>50</v>
      </c>
      <c r="G352" s="9" t="s">
        <v>2683</v>
      </c>
    </row>
    <row r="353" spans="1:7">
      <c r="A353" s="9" t="s">
        <v>1</v>
      </c>
      <c r="B353" s="152" t="s">
        <v>2692</v>
      </c>
      <c r="C353" s="153"/>
      <c r="D353" s="153"/>
      <c r="E353" s="153"/>
      <c r="F353" s="153"/>
      <c r="G353" s="154"/>
    </row>
    <row r="355" spans="1:7" ht="18.75">
      <c r="A355" s="155" t="s">
        <v>24</v>
      </c>
      <c r="B355" s="155"/>
      <c r="C355" s="155"/>
      <c r="D355" s="155"/>
      <c r="E355" s="155"/>
      <c r="F355" s="155"/>
      <c r="G355" s="155"/>
    </row>
    <row r="356" spans="1:7" ht="24">
      <c r="A356" s="8" t="s">
        <v>594</v>
      </c>
      <c r="B356" s="8" t="s">
        <v>595</v>
      </c>
      <c r="C356" s="8" t="s">
        <v>596</v>
      </c>
      <c r="D356" s="8" t="s">
        <v>597</v>
      </c>
      <c r="E356" s="8" t="s">
        <v>598</v>
      </c>
      <c r="F356" s="8" t="s">
        <v>2303</v>
      </c>
      <c r="G356" s="8" t="s">
        <v>1267</v>
      </c>
    </row>
    <row r="357" spans="1:7">
      <c r="A357" s="9">
        <v>1</v>
      </c>
      <c r="B357" s="9"/>
      <c r="C357" s="9" t="s">
        <v>1589</v>
      </c>
      <c r="D357" s="9" t="s">
        <v>558</v>
      </c>
      <c r="E357" s="9">
        <v>50</v>
      </c>
      <c r="F357" s="10">
        <v>5</v>
      </c>
      <c r="G357" s="9" t="s">
        <v>513</v>
      </c>
    </row>
    <row r="358" spans="1:7">
      <c r="A358" s="9">
        <v>2</v>
      </c>
      <c r="B358" s="9"/>
      <c r="C358" s="9" t="s">
        <v>495</v>
      </c>
      <c r="D358" s="9" t="s">
        <v>558</v>
      </c>
      <c r="E358" s="9">
        <v>50</v>
      </c>
      <c r="F358" s="10">
        <v>5</v>
      </c>
      <c r="G358" s="9" t="s">
        <v>513</v>
      </c>
    </row>
    <row r="359" spans="1:7">
      <c r="A359" s="9">
        <v>3</v>
      </c>
      <c r="B359" s="9"/>
      <c r="C359" s="9" t="s">
        <v>497</v>
      </c>
      <c r="D359" s="9" t="s">
        <v>452</v>
      </c>
      <c r="E359" s="9">
        <v>100</v>
      </c>
      <c r="F359" s="10">
        <v>5</v>
      </c>
      <c r="G359" s="9" t="s">
        <v>449</v>
      </c>
    </row>
    <row r="360" spans="1:7" ht="36">
      <c r="A360" s="9">
        <v>4</v>
      </c>
      <c r="B360" s="9"/>
      <c r="C360" s="9" t="s">
        <v>2720</v>
      </c>
      <c r="D360" s="14" t="s">
        <v>509</v>
      </c>
      <c r="E360" s="9" t="s">
        <v>474</v>
      </c>
      <c r="F360" s="10">
        <v>9</v>
      </c>
      <c r="G360" s="9" t="s">
        <v>449</v>
      </c>
    </row>
    <row r="361" spans="1:7">
      <c r="A361" s="9">
        <v>5</v>
      </c>
      <c r="B361" s="9"/>
      <c r="C361" s="16" t="s">
        <v>559</v>
      </c>
      <c r="D361" s="14" t="s">
        <v>509</v>
      </c>
      <c r="E361" s="9">
        <v>1500</v>
      </c>
      <c r="F361" s="10">
        <v>5</v>
      </c>
      <c r="G361" s="9" t="s">
        <v>484</v>
      </c>
    </row>
    <row r="362" spans="1:7">
      <c r="A362" s="9">
        <v>6</v>
      </c>
      <c r="B362" s="9"/>
      <c r="C362" s="13" t="s">
        <v>560</v>
      </c>
      <c r="D362" s="9" t="s">
        <v>558</v>
      </c>
      <c r="E362" s="19">
        <v>500</v>
      </c>
      <c r="F362" s="10">
        <v>5</v>
      </c>
      <c r="G362" s="9" t="s">
        <v>449</v>
      </c>
    </row>
    <row r="363" spans="1:7">
      <c r="A363" s="9">
        <v>7</v>
      </c>
      <c r="B363" s="9"/>
      <c r="C363" s="16" t="s">
        <v>561</v>
      </c>
      <c r="D363" s="14" t="s">
        <v>2752</v>
      </c>
      <c r="E363" s="9">
        <v>500</v>
      </c>
      <c r="F363" s="10">
        <v>5</v>
      </c>
      <c r="G363" s="9" t="s">
        <v>457</v>
      </c>
    </row>
    <row r="364" spans="1:7">
      <c r="A364" s="9">
        <v>8</v>
      </c>
      <c r="B364" s="9"/>
      <c r="C364" s="16" t="s">
        <v>562</v>
      </c>
      <c r="D364" s="9" t="s">
        <v>558</v>
      </c>
      <c r="E364" s="9">
        <v>500</v>
      </c>
      <c r="F364" s="10">
        <v>7</v>
      </c>
      <c r="G364" s="9" t="s">
        <v>457</v>
      </c>
    </row>
    <row r="365" spans="1:7">
      <c r="A365" s="9">
        <v>9</v>
      </c>
      <c r="B365" s="9"/>
      <c r="C365" s="16" t="s">
        <v>563</v>
      </c>
      <c r="D365" s="9" t="s">
        <v>558</v>
      </c>
      <c r="E365" s="9">
        <v>500</v>
      </c>
      <c r="F365" s="10">
        <v>7</v>
      </c>
      <c r="G365" s="9" t="s">
        <v>457</v>
      </c>
    </row>
    <row r="366" spans="1:7">
      <c r="A366" s="9">
        <v>10</v>
      </c>
      <c r="B366" s="9"/>
      <c r="C366" s="16" t="s">
        <v>564</v>
      </c>
      <c r="D366" s="9" t="s">
        <v>565</v>
      </c>
      <c r="E366" s="9">
        <v>300</v>
      </c>
      <c r="F366" s="10">
        <v>7</v>
      </c>
      <c r="G366" s="9" t="s">
        <v>457</v>
      </c>
    </row>
    <row r="367" spans="1:7">
      <c r="A367" s="9">
        <v>11</v>
      </c>
      <c r="B367" s="9"/>
      <c r="C367" s="16" t="s">
        <v>566</v>
      </c>
      <c r="D367" s="9" t="s">
        <v>567</v>
      </c>
      <c r="E367" s="9">
        <v>500</v>
      </c>
      <c r="F367" s="10">
        <v>7</v>
      </c>
      <c r="G367" s="9" t="s">
        <v>457</v>
      </c>
    </row>
    <row r="368" spans="1:7">
      <c r="A368" s="9">
        <v>12</v>
      </c>
      <c r="B368" s="9"/>
      <c r="C368" s="16" t="s">
        <v>568</v>
      </c>
      <c r="D368" s="9" t="s">
        <v>569</v>
      </c>
      <c r="E368" s="9">
        <v>500</v>
      </c>
      <c r="F368" s="10">
        <v>7</v>
      </c>
      <c r="G368" s="9" t="s">
        <v>523</v>
      </c>
    </row>
    <row r="369" spans="1:7" ht="24">
      <c r="A369" s="9">
        <v>13</v>
      </c>
      <c r="B369" s="9"/>
      <c r="C369" s="9" t="s">
        <v>2724</v>
      </c>
      <c r="D369" s="9" t="s">
        <v>516</v>
      </c>
      <c r="E369" s="23" t="s">
        <v>517</v>
      </c>
      <c r="F369" s="9">
        <v>7</v>
      </c>
      <c r="G369" s="9" t="s">
        <v>515</v>
      </c>
    </row>
    <row r="370" spans="1:7">
      <c r="A370" s="9">
        <v>14</v>
      </c>
      <c r="B370" s="9"/>
      <c r="C370" s="13" t="s">
        <v>570</v>
      </c>
      <c r="D370" s="9" t="s">
        <v>465</v>
      </c>
      <c r="E370" s="9">
        <v>4200</v>
      </c>
      <c r="F370" s="10">
        <v>15</v>
      </c>
      <c r="G370" s="9" t="s">
        <v>484</v>
      </c>
    </row>
    <row r="371" spans="1:7">
      <c r="A371" s="149" t="s">
        <v>620</v>
      </c>
      <c r="B371" s="150"/>
      <c r="C371" s="150"/>
      <c r="D371" s="149" t="s">
        <v>512</v>
      </c>
      <c r="E371" s="151"/>
      <c r="F371" s="9">
        <v>50</v>
      </c>
      <c r="G371" s="9" t="s">
        <v>2682</v>
      </c>
    </row>
    <row r="372" spans="1:7">
      <c r="A372" s="9" t="s">
        <v>1</v>
      </c>
      <c r="B372" s="152" t="s">
        <v>2692</v>
      </c>
      <c r="C372" s="153"/>
      <c r="D372" s="153"/>
      <c r="E372" s="153"/>
      <c r="F372" s="153"/>
      <c r="G372" s="154"/>
    </row>
    <row r="374" spans="1:7" ht="18.75">
      <c r="A374" s="155" t="s">
        <v>25</v>
      </c>
      <c r="B374" s="155"/>
      <c r="C374" s="155"/>
      <c r="D374" s="155"/>
      <c r="E374" s="155"/>
      <c r="F374" s="155"/>
      <c r="G374" s="155"/>
    </row>
    <row r="375" spans="1:7" ht="24">
      <c r="A375" s="8" t="s">
        <v>594</v>
      </c>
      <c r="B375" s="8" t="s">
        <v>595</v>
      </c>
      <c r="C375" s="8" t="s">
        <v>596</v>
      </c>
      <c r="D375" s="8" t="s">
        <v>597</v>
      </c>
      <c r="E375" s="8" t="s">
        <v>598</v>
      </c>
      <c r="F375" s="8" t="s">
        <v>2303</v>
      </c>
      <c r="G375" s="8" t="s">
        <v>1267</v>
      </c>
    </row>
    <row r="376" spans="1:7">
      <c r="A376" s="9">
        <v>1</v>
      </c>
      <c r="B376" s="9"/>
      <c r="C376" s="9" t="s">
        <v>1589</v>
      </c>
      <c r="D376" s="9" t="s">
        <v>571</v>
      </c>
      <c r="E376" s="9">
        <v>50</v>
      </c>
      <c r="F376" s="10">
        <v>5</v>
      </c>
      <c r="G376" s="9" t="s">
        <v>513</v>
      </c>
    </row>
    <row r="377" spans="1:7">
      <c r="A377" s="9">
        <v>2</v>
      </c>
      <c r="B377" s="9"/>
      <c r="C377" s="9" t="s">
        <v>495</v>
      </c>
      <c r="D377" s="9" t="s">
        <v>571</v>
      </c>
      <c r="E377" s="9">
        <v>50</v>
      </c>
      <c r="F377" s="10">
        <v>5</v>
      </c>
      <c r="G377" s="9" t="s">
        <v>513</v>
      </c>
    </row>
    <row r="378" spans="1:7">
      <c r="A378" s="9">
        <v>3</v>
      </c>
      <c r="B378" s="9"/>
      <c r="C378" s="9" t="s">
        <v>497</v>
      </c>
      <c r="D378" s="9" t="s">
        <v>571</v>
      </c>
      <c r="E378" s="9">
        <v>100</v>
      </c>
      <c r="F378" s="10">
        <v>5</v>
      </c>
      <c r="G378" s="9" t="s">
        <v>515</v>
      </c>
    </row>
    <row r="379" spans="1:7">
      <c r="A379" s="9">
        <v>4</v>
      </c>
      <c r="B379" s="9"/>
      <c r="C379" s="16" t="s">
        <v>561</v>
      </c>
      <c r="D379" s="9" t="s">
        <v>571</v>
      </c>
      <c r="E379" s="9">
        <v>500</v>
      </c>
      <c r="F379" s="10">
        <v>5</v>
      </c>
      <c r="G379" s="9" t="s">
        <v>457</v>
      </c>
    </row>
    <row r="380" spans="1:7" ht="24">
      <c r="A380" s="9">
        <v>5</v>
      </c>
      <c r="B380" s="9"/>
      <c r="C380" s="9" t="s">
        <v>2724</v>
      </c>
      <c r="D380" s="9" t="s">
        <v>516</v>
      </c>
      <c r="E380" s="23" t="s">
        <v>517</v>
      </c>
      <c r="F380" s="9">
        <v>5</v>
      </c>
      <c r="G380" s="9" t="s">
        <v>515</v>
      </c>
    </row>
    <row r="381" spans="1:7">
      <c r="A381" s="9">
        <v>6</v>
      </c>
      <c r="B381" s="9"/>
      <c r="C381" s="13" t="s">
        <v>2725</v>
      </c>
      <c r="D381" s="9" t="s">
        <v>459</v>
      </c>
      <c r="E381" s="19">
        <v>500</v>
      </c>
      <c r="F381" s="10">
        <v>5</v>
      </c>
      <c r="G381" s="9" t="s">
        <v>515</v>
      </c>
    </row>
    <row r="382" spans="1:7">
      <c r="A382" s="9">
        <v>7</v>
      </c>
      <c r="B382" s="9"/>
      <c r="C382" s="16" t="s">
        <v>2726</v>
      </c>
      <c r="D382" s="9" t="s">
        <v>516</v>
      </c>
      <c r="E382" s="9">
        <v>400</v>
      </c>
      <c r="F382" s="10">
        <v>5</v>
      </c>
      <c r="G382" s="9" t="s">
        <v>515</v>
      </c>
    </row>
    <row r="383" spans="1:7">
      <c r="A383" s="9">
        <v>8</v>
      </c>
      <c r="B383" s="9"/>
      <c r="C383" s="16" t="s">
        <v>2693</v>
      </c>
      <c r="D383" s="9" t="s">
        <v>571</v>
      </c>
      <c r="E383" s="9">
        <v>200</v>
      </c>
      <c r="F383" s="10">
        <v>5</v>
      </c>
      <c r="G383" s="9" t="s">
        <v>515</v>
      </c>
    </row>
    <row r="384" spans="1:7">
      <c r="A384" s="9">
        <v>9</v>
      </c>
      <c r="B384" s="9"/>
      <c r="C384" s="16" t="s">
        <v>572</v>
      </c>
      <c r="D384" s="9" t="s">
        <v>551</v>
      </c>
      <c r="E384" s="9">
        <v>200</v>
      </c>
      <c r="F384" s="10">
        <v>3</v>
      </c>
      <c r="G384" s="9" t="s">
        <v>515</v>
      </c>
    </row>
    <row r="385" spans="1:7">
      <c r="A385" s="9">
        <v>10</v>
      </c>
      <c r="B385" s="9"/>
      <c r="C385" s="16" t="s">
        <v>2727</v>
      </c>
      <c r="D385" s="9" t="s">
        <v>519</v>
      </c>
      <c r="E385" s="9">
        <v>3000</v>
      </c>
      <c r="F385" s="10">
        <v>50</v>
      </c>
      <c r="G385" s="9" t="s">
        <v>515</v>
      </c>
    </row>
    <row r="386" spans="1:7">
      <c r="A386" s="9">
        <v>11</v>
      </c>
      <c r="B386" s="9"/>
      <c r="C386" s="16" t="s">
        <v>2704</v>
      </c>
      <c r="D386" s="9" t="s">
        <v>571</v>
      </c>
      <c r="E386" s="9">
        <v>2000</v>
      </c>
      <c r="F386" s="10">
        <v>15</v>
      </c>
      <c r="G386" s="9" t="s">
        <v>449</v>
      </c>
    </row>
    <row r="387" spans="1:7">
      <c r="A387" s="149" t="s">
        <v>620</v>
      </c>
      <c r="B387" s="150"/>
      <c r="C387" s="150"/>
      <c r="D387" s="149" t="s">
        <v>512</v>
      </c>
      <c r="E387" s="151"/>
      <c r="F387" s="9">
        <v>50</v>
      </c>
      <c r="G387" s="9" t="s">
        <v>2683</v>
      </c>
    </row>
    <row r="388" spans="1:7">
      <c r="A388" s="9" t="s">
        <v>1</v>
      </c>
      <c r="B388" s="152" t="s">
        <v>2692</v>
      </c>
      <c r="C388" s="153"/>
      <c r="D388" s="153"/>
      <c r="E388" s="153"/>
      <c r="F388" s="153"/>
      <c r="G388" s="154"/>
    </row>
    <row r="390" spans="1:7" ht="18.75">
      <c r="A390" s="155" t="s">
        <v>26</v>
      </c>
      <c r="B390" s="155"/>
      <c r="C390" s="155"/>
      <c r="D390" s="155"/>
      <c r="E390" s="155"/>
      <c r="F390" s="155"/>
      <c r="G390" s="155"/>
    </row>
    <row r="391" spans="1:7" ht="24">
      <c r="A391" s="8" t="s">
        <v>594</v>
      </c>
      <c r="B391" s="8" t="s">
        <v>595</v>
      </c>
      <c r="C391" s="8" t="s">
        <v>596</v>
      </c>
      <c r="D391" s="8" t="s">
        <v>597</v>
      </c>
      <c r="E391" s="8" t="s">
        <v>598</v>
      </c>
      <c r="F391" s="8" t="s">
        <v>2303</v>
      </c>
      <c r="G391" s="8" t="s">
        <v>1267</v>
      </c>
    </row>
    <row r="392" spans="1:7">
      <c r="A392" s="9">
        <v>1</v>
      </c>
      <c r="B392" s="9"/>
      <c r="C392" s="9" t="s">
        <v>1589</v>
      </c>
      <c r="D392" s="9" t="s">
        <v>573</v>
      </c>
      <c r="E392" s="9">
        <v>50</v>
      </c>
      <c r="F392" s="10">
        <v>5</v>
      </c>
      <c r="G392" s="9" t="s">
        <v>513</v>
      </c>
    </row>
    <row r="393" spans="1:7">
      <c r="A393" s="9">
        <v>2</v>
      </c>
      <c r="B393" s="9"/>
      <c r="C393" s="9" t="s">
        <v>495</v>
      </c>
      <c r="D393" s="9" t="s">
        <v>573</v>
      </c>
      <c r="E393" s="9">
        <v>50</v>
      </c>
      <c r="F393" s="10">
        <v>5</v>
      </c>
      <c r="G393" s="9" t="s">
        <v>513</v>
      </c>
    </row>
    <row r="394" spans="1:7">
      <c r="A394" s="9">
        <v>3</v>
      </c>
      <c r="B394" s="9"/>
      <c r="C394" s="9" t="s">
        <v>497</v>
      </c>
      <c r="D394" s="9" t="s">
        <v>452</v>
      </c>
      <c r="E394" s="9">
        <v>100</v>
      </c>
      <c r="F394" s="10">
        <v>5</v>
      </c>
      <c r="G394" s="9" t="s">
        <v>515</v>
      </c>
    </row>
    <row r="395" spans="1:7">
      <c r="A395" s="9">
        <v>4</v>
      </c>
      <c r="B395" s="9"/>
      <c r="C395" s="9" t="s">
        <v>574</v>
      </c>
      <c r="D395" s="9" t="s">
        <v>518</v>
      </c>
      <c r="E395" s="9">
        <v>200</v>
      </c>
      <c r="F395" s="10">
        <v>5</v>
      </c>
      <c r="G395" s="9" t="s">
        <v>515</v>
      </c>
    </row>
    <row r="396" spans="1:7">
      <c r="A396" s="9">
        <v>5</v>
      </c>
      <c r="B396" s="9"/>
      <c r="C396" s="9" t="s">
        <v>2685</v>
      </c>
      <c r="D396" s="9" t="s">
        <v>546</v>
      </c>
      <c r="E396" s="13">
        <v>300</v>
      </c>
      <c r="F396" s="10">
        <v>7</v>
      </c>
      <c r="G396" s="9" t="s">
        <v>449</v>
      </c>
    </row>
    <row r="397" spans="1:7">
      <c r="A397" s="9">
        <v>6</v>
      </c>
      <c r="B397" s="9"/>
      <c r="C397" s="9" t="s">
        <v>2686</v>
      </c>
      <c r="D397" s="9" t="s">
        <v>547</v>
      </c>
      <c r="E397" s="9">
        <v>300</v>
      </c>
      <c r="F397" s="10">
        <v>5</v>
      </c>
      <c r="G397" s="9" t="s">
        <v>449</v>
      </c>
    </row>
    <row r="398" spans="1:7">
      <c r="A398" s="9">
        <v>7</v>
      </c>
      <c r="B398" s="9"/>
      <c r="C398" s="13" t="s">
        <v>575</v>
      </c>
      <c r="D398" s="9" t="s">
        <v>459</v>
      </c>
      <c r="E398" s="19">
        <v>500</v>
      </c>
      <c r="F398" s="10">
        <v>5</v>
      </c>
      <c r="G398" s="9" t="s">
        <v>576</v>
      </c>
    </row>
    <row r="399" spans="1:7">
      <c r="A399" s="9">
        <v>8</v>
      </c>
      <c r="B399" s="9"/>
      <c r="C399" s="16" t="s">
        <v>577</v>
      </c>
      <c r="D399" s="9" t="s">
        <v>578</v>
      </c>
      <c r="E399" s="9">
        <v>500</v>
      </c>
      <c r="F399" s="10">
        <v>5</v>
      </c>
      <c r="G399" s="9" t="s">
        <v>457</v>
      </c>
    </row>
    <row r="400" spans="1:7">
      <c r="A400" s="9">
        <v>9</v>
      </c>
      <c r="B400" s="9"/>
      <c r="C400" s="16" t="s">
        <v>579</v>
      </c>
      <c r="D400" s="9" t="s">
        <v>516</v>
      </c>
      <c r="E400" s="9">
        <v>400</v>
      </c>
      <c r="F400" s="10">
        <v>5</v>
      </c>
      <c r="G400" s="9" t="s">
        <v>515</v>
      </c>
    </row>
    <row r="401" spans="1:7">
      <c r="A401" s="149" t="s">
        <v>620</v>
      </c>
      <c r="B401" s="150"/>
      <c r="C401" s="150"/>
      <c r="D401" s="149" t="s">
        <v>513</v>
      </c>
      <c r="E401" s="151"/>
      <c r="F401" s="9" t="s">
        <v>513</v>
      </c>
      <c r="G401" s="9" t="s">
        <v>513</v>
      </c>
    </row>
    <row r="402" spans="1:7">
      <c r="A402" s="9" t="s">
        <v>1</v>
      </c>
      <c r="B402" s="152" t="s">
        <v>2692</v>
      </c>
      <c r="C402" s="153"/>
      <c r="D402" s="153"/>
      <c r="E402" s="153"/>
      <c r="F402" s="153"/>
      <c r="G402" s="154"/>
    </row>
    <row r="404" spans="1:7" ht="18.75">
      <c r="A404" s="155" t="s">
        <v>27</v>
      </c>
      <c r="B404" s="155"/>
      <c r="C404" s="155"/>
      <c r="D404" s="155"/>
      <c r="E404" s="155"/>
      <c r="F404" s="155"/>
      <c r="G404" s="155"/>
    </row>
    <row r="405" spans="1:7" ht="24">
      <c r="A405" s="8" t="s">
        <v>594</v>
      </c>
      <c r="B405" s="8" t="s">
        <v>595</v>
      </c>
      <c r="C405" s="8" t="s">
        <v>596</v>
      </c>
      <c r="D405" s="8" t="s">
        <v>597</v>
      </c>
      <c r="E405" s="8" t="s">
        <v>598</v>
      </c>
      <c r="F405" s="8" t="s">
        <v>2303</v>
      </c>
      <c r="G405" s="8" t="s">
        <v>1267</v>
      </c>
    </row>
    <row r="406" spans="1:7">
      <c r="A406" s="9">
        <v>1</v>
      </c>
      <c r="B406" s="9"/>
      <c r="C406" s="9" t="s">
        <v>580</v>
      </c>
      <c r="D406" s="9" t="s">
        <v>581</v>
      </c>
      <c r="E406" s="9">
        <v>50</v>
      </c>
      <c r="F406" s="10">
        <v>5</v>
      </c>
      <c r="G406" s="9" t="s">
        <v>513</v>
      </c>
    </row>
    <row r="407" spans="1:7">
      <c r="A407" s="9">
        <v>2</v>
      </c>
      <c r="B407" s="9"/>
      <c r="C407" s="9" t="s">
        <v>582</v>
      </c>
      <c r="D407" s="9" t="s">
        <v>581</v>
      </c>
      <c r="E407" s="9">
        <v>50</v>
      </c>
      <c r="F407" s="10">
        <v>5</v>
      </c>
      <c r="G407" s="9" t="s">
        <v>513</v>
      </c>
    </row>
    <row r="408" spans="1:7">
      <c r="A408" s="9">
        <v>3</v>
      </c>
      <c r="B408" s="9"/>
      <c r="C408" s="9" t="s">
        <v>583</v>
      </c>
      <c r="D408" s="9" t="s">
        <v>581</v>
      </c>
      <c r="E408" s="9">
        <v>500</v>
      </c>
      <c r="F408" s="10">
        <v>5</v>
      </c>
      <c r="G408" s="9" t="s">
        <v>584</v>
      </c>
    </row>
    <row r="409" spans="1:7">
      <c r="A409" s="9">
        <v>4</v>
      </c>
      <c r="B409" s="9"/>
      <c r="C409" s="9" t="s">
        <v>585</v>
      </c>
      <c r="D409" s="9" t="s">
        <v>581</v>
      </c>
      <c r="E409" s="9">
        <v>300</v>
      </c>
      <c r="F409" s="10">
        <v>7</v>
      </c>
      <c r="G409" s="9" t="s">
        <v>584</v>
      </c>
    </row>
    <row r="410" spans="1:7">
      <c r="A410" s="9">
        <v>5</v>
      </c>
      <c r="B410" s="9"/>
      <c r="C410" s="16" t="s">
        <v>586</v>
      </c>
      <c r="D410" s="9" t="s">
        <v>581</v>
      </c>
      <c r="E410" s="9">
        <v>300</v>
      </c>
      <c r="F410" s="10">
        <v>7</v>
      </c>
      <c r="G410" s="9" t="s">
        <v>584</v>
      </c>
    </row>
    <row r="411" spans="1:7">
      <c r="A411" s="9">
        <v>6</v>
      </c>
      <c r="B411" s="9"/>
      <c r="C411" s="13" t="s">
        <v>587</v>
      </c>
      <c r="D411" s="9" t="s">
        <v>581</v>
      </c>
      <c r="E411" s="19">
        <v>300</v>
      </c>
      <c r="F411" s="10">
        <v>7</v>
      </c>
      <c r="G411" s="9" t="s">
        <v>584</v>
      </c>
    </row>
    <row r="412" spans="1:7">
      <c r="A412" s="9">
        <v>7</v>
      </c>
      <c r="B412" s="9"/>
      <c r="C412" s="13" t="s">
        <v>588</v>
      </c>
      <c r="D412" s="13" t="s">
        <v>589</v>
      </c>
      <c r="E412" s="9">
        <v>300</v>
      </c>
      <c r="F412" s="10">
        <v>7</v>
      </c>
      <c r="G412" s="9" t="s">
        <v>457</v>
      </c>
    </row>
    <row r="413" spans="1:7">
      <c r="A413" s="9">
        <v>8</v>
      </c>
      <c r="B413" s="9"/>
      <c r="C413" s="13" t="s">
        <v>590</v>
      </c>
      <c r="D413" s="13" t="s">
        <v>591</v>
      </c>
      <c r="E413" s="9">
        <v>400</v>
      </c>
      <c r="F413" s="10">
        <v>7</v>
      </c>
      <c r="G413" s="9" t="s">
        <v>457</v>
      </c>
    </row>
    <row r="414" spans="1:7">
      <c r="A414" s="9">
        <v>9</v>
      </c>
      <c r="B414" s="9"/>
      <c r="C414" s="16" t="s">
        <v>570</v>
      </c>
      <c r="D414" s="9" t="s">
        <v>465</v>
      </c>
      <c r="E414" s="9">
        <v>4200</v>
      </c>
      <c r="F414" s="10">
        <v>15</v>
      </c>
      <c r="G414" s="9" t="s">
        <v>484</v>
      </c>
    </row>
    <row r="415" spans="1:7">
      <c r="A415" s="9">
        <v>10</v>
      </c>
      <c r="B415" s="9"/>
      <c r="C415" s="16" t="s">
        <v>592</v>
      </c>
      <c r="D415" s="9" t="s">
        <v>581</v>
      </c>
      <c r="E415" s="9">
        <v>500</v>
      </c>
      <c r="F415" s="10">
        <v>7</v>
      </c>
      <c r="G415" s="9" t="s">
        <v>454</v>
      </c>
    </row>
    <row r="416" spans="1:7">
      <c r="A416" s="9">
        <v>11</v>
      </c>
      <c r="B416" s="9"/>
      <c r="C416" s="13" t="s">
        <v>570</v>
      </c>
      <c r="D416" s="9" t="s">
        <v>465</v>
      </c>
      <c r="E416" s="9">
        <v>4200</v>
      </c>
      <c r="F416" s="10">
        <v>15</v>
      </c>
      <c r="G416" s="9" t="s">
        <v>484</v>
      </c>
    </row>
    <row r="417" spans="1:7">
      <c r="A417" s="149" t="s">
        <v>620</v>
      </c>
      <c r="B417" s="150"/>
      <c r="C417" s="150"/>
      <c r="D417" s="149" t="s">
        <v>513</v>
      </c>
      <c r="E417" s="151"/>
      <c r="F417" s="9" t="s">
        <v>513</v>
      </c>
      <c r="G417" s="9" t="s">
        <v>513</v>
      </c>
    </row>
    <row r="418" spans="1:7" ht="50.25" customHeight="1">
      <c r="A418" s="9" t="s">
        <v>1</v>
      </c>
      <c r="B418" s="152" t="s">
        <v>2692</v>
      </c>
      <c r="C418" s="153"/>
      <c r="D418" s="153"/>
      <c r="E418" s="153"/>
      <c r="F418" s="153"/>
      <c r="G418" s="154"/>
    </row>
    <row r="420" spans="1:7" ht="33" customHeight="1">
      <c r="A420" s="155" t="s">
        <v>28</v>
      </c>
      <c r="B420" s="155"/>
      <c r="C420" s="155"/>
      <c r="D420" s="155"/>
      <c r="E420" s="155"/>
      <c r="F420" s="155"/>
      <c r="G420" s="155"/>
    </row>
    <row r="421" spans="1:7" ht="24">
      <c r="A421" s="8" t="s">
        <v>594</v>
      </c>
      <c r="B421" s="8" t="s">
        <v>595</v>
      </c>
      <c r="C421" s="8" t="s">
        <v>596</v>
      </c>
      <c r="D421" s="8" t="s">
        <v>597</v>
      </c>
      <c r="E421" s="8" t="s">
        <v>598</v>
      </c>
      <c r="F421" s="8" t="s">
        <v>2303</v>
      </c>
      <c r="G421" s="8" t="s">
        <v>1267</v>
      </c>
    </row>
    <row r="422" spans="1:7">
      <c r="A422" s="9">
        <v>1</v>
      </c>
      <c r="B422" s="9"/>
      <c r="C422" s="9" t="s">
        <v>495</v>
      </c>
      <c r="D422" s="9" t="s">
        <v>593</v>
      </c>
      <c r="E422" s="9">
        <v>50</v>
      </c>
      <c r="F422" s="10">
        <v>5</v>
      </c>
      <c r="G422" s="9" t="s">
        <v>513</v>
      </c>
    </row>
    <row r="423" spans="1:7">
      <c r="A423" s="9">
        <v>2</v>
      </c>
      <c r="B423" s="9"/>
      <c r="C423" s="9" t="s">
        <v>1589</v>
      </c>
      <c r="D423" s="9" t="s">
        <v>593</v>
      </c>
      <c r="E423" s="9">
        <v>50</v>
      </c>
      <c r="F423" s="10">
        <v>5</v>
      </c>
      <c r="G423" s="9" t="s">
        <v>513</v>
      </c>
    </row>
    <row r="424" spans="1:7">
      <c r="A424" s="9">
        <v>3</v>
      </c>
      <c r="B424" s="9"/>
      <c r="C424" s="9" t="s">
        <v>497</v>
      </c>
      <c r="D424" s="9" t="s">
        <v>452</v>
      </c>
      <c r="E424" s="9">
        <v>100</v>
      </c>
      <c r="F424" s="10">
        <v>5</v>
      </c>
      <c r="G424" s="9" t="s">
        <v>449</v>
      </c>
    </row>
    <row r="425" spans="1:7" ht="36">
      <c r="A425" s="9">
        <v>4</v>
      </c>
      <c r="B425" s="9"/>
      <c r="C425" s="13" t="s">
        <v>2689</v>
      </c>
      <c r="D425" s="14" t="s">
        <v>460</v>
      </c>
      <c r="E425" s="19" t="s">
        <v>461</v>
      </c>
      <c r="F425" s="10">
        <v>5</v>
      </c>
      <c r="G425" s="9" t="s">
        <v>449</v>
      </c>
    </row>
    <row r="426" spans="1:7" ht="36">
      <c r="A426" s="9">
        <v>5</v>
      </c>
      <c r="B426" s="9"/>
      <c r="C426" s="13" t="s">
        <v>2706</v>
      </c>
      <c r="D426" s="14" t="s">
        <v>460</v>
      </c>
      <c r="E426" s="13" t="s">
        <v>489</v>
      </c>
      <c r="F426" s="10">
        <v>5</v>
      </c>
      <c r="G426" s="9" t="s">
        <v>449</v>
      </c>
    </row>
    <row r="427" spans="1:7" ht="36">
      <c r="A427" s="9">
        <v>6</v>
      </c>
      <c r="B427" s="9"/>
      <c r="C427" s="16" t="s">
        <v>2697</v>
      </c>
      <c r="D427" s="13" t="s">
        <v>460</v>
      </c>
      <c r="E427" s="9" t="s">
        <v>474</v>
      </c>
      <c r="F427" s="10">
        <v>9</v>
      </c>
      <c r="G427" s="9" t="s">
        <v>449</v>
      </c>
    </row>
    <row r="428" spans="1:7" ht="36">
      <c r="A428" s="9">
        <v>7</v>
      </c>
      <c r="B428" s="9"/>
      <c r="C428" s="16" t="s">
        <v>2691</v>
      </c>
      <c r="D428" s="13" t="s">
        <v>460</v>
      </c>
      <c r="E428" s="9" t="s">
        <v>464</v>
      </c>
      <c r="F428" s="10">
        <v>50</v>
      </c>
      <c r="G428" s="9" t="s">
        <v>449</v>
      </c>
    </row>
    <row r="429" spans="1:7">
      <c r="A429" s="9">
        <v>8</v>
      </c>
      <c r="B429" s="9"/>
      <c r="C429" s="16" t="s">
        <v>2698</v>
      </c>
      <c r="D429" s="13" t="s">
        <v>475</v>
      </c>
      <c r="E429" s="9" t="s">
        <v>476</v>
      </c>
      <c r="F429" s="10">
        <v>7</v>
      </c>
      <c r="G429" s="12" t="s">
        <v>2707</v>
      </c>
    </row>
    <row r="430" spans="1:7">
      <c r="A430" s="9">
        <v>9</v>
      </c>
      <c r="B430" s="9"/>
      <c r="C430" s="16" t="s">
        <v>2699</v>
      </c>
      <c r="D430" s="13" t="s">
        <v>477</v>
      </c>
      <c r="E430" s="9">
        <v>500</v>
      </c>
      <c r="F430" s="10">
        <v>7</v>
      </c>
      <c r="G430" s="12" t="s">
        <v>457</v>
      </c>
    </row>
    <row r="431" spans="1:7">
      <c r="A431" s="9">
        <v>10</v>
      </c>
      <c r="B431" s="9"/>
      <c r="C431" s="16" t="s">
        <v>2686</v>
      </c>
      <c r="D431" s="13" t="s">
        <v>456</v>
      </c>
      <c r="E431" s="9">
        <v>300</v>
      </c>
      <c r="F431" s="10">
        <v>5</v>
      </c>
      <c r="G431" s="12" t="s">
        <v>457</v>
      </c>
    </row>
    <row r="432" spans="1:7">
      <c r="A432" s="9">
        <v>11</v>
      </c>
      <c r="B432" s="9"/>
      <c r="C432" s="16" t="s">
        <v>2465</v>
      </c>
      <c r="D432" s="13" t="s">
        <v>480</v>
      </c>
      <c r="E432" s="9">
        <v>500</v>
      </c>
      <c r="F432" s="10">
        <v>7</v>
      </c>
      <c r="G432" s="12" t="s">
        <v>457</v>
      </c>
    </row>
    <row r="433" spans="1:7">
      <c r="A433" s="9">
        <v>12</v>
      </c>
      <c r="B433" s="9"/>
      <c r="C433" s="16" t="s">
        <v>2710</v>
      </c>
      <c r="D433" s="13" t="s">
        <v>492</v>
      </c>
      <c r="E433" s="9">
        <v>500</v>
      </c>
      <c r="F433" s="10">
        <v>7</v>
      </c>
      <c r="G433" s="12" t="s">
        <v>457</v>
      </c>
    </row>
    <row r="434" spans="1:7" ht="24">
      <c r="A434" s="9">
        <v>13</v>
      </c>
      <c r="B434" s="9"/>
      <c r="C434" s="16" t="s">
        <v>2711</v>
      </c>
      <c r="D434" s="13" t="s">
        <v>477</v>
      </c>
      <c r="E434" s="9" t="s">
        <v>2712</v>
      </c>
      <c r="F434" s="10">
        <v>50</v>
      </c>
      <c r="G434" s="9" t="s">
        <v>449</v>
      </c>
    </row>
    <row r="435" spans="1:7">
      <c r="A435" s="9">
        <v>14</v>
      </c>
      <c r="B435" s="9"/>
      <c r="C435" s="9" t="s">
        <v>450</v>
      </c>
      <c r="D435" s="9" t="s">
        <v>451</v>
      </c>
      <c r="E435" s="21">
        <v>500</v>
      </c>
      <c r="F435" s="10">
        <v>3</v>
      </c>
      <c r="G435" s="12" t="s">
        <v>454</v>
      </c>
    </row>
    <row r="436" spans="1:7">
      <c r="A436" s="9">
        <v>15</v>
      </c>
      <c r="B436" s="9"/>
      <c r="C436" s="16" t="s">
        <v>2753</v>
      </c>
      <c r="D436" s="13" t="s">
        <v>527</v>
      </c>
      <c r="E436" s="9">
        <v>4000</v>
      </c>
      <c r="F436" s="10">
        <v>25</v>
      </c>
      <c r="G436" s="9" t="s">
        <v>449</v>
      </c>
    </row>
    <row r="437" spans="1:7">
      <c r="A437" s="9">
        <v>16</v>
      </c>
      <c r="B437" s="9"/>
      <c r="C437" s="9" t="s">
        <v>570</v>
      </c>
      <c r="D437" s="9" t="s">
        <v>465</v>
      </c>
      <c r="E437" s="9">
        <v>4200</v>
      </c>
      <c r="F437" s="10">
        <v>15</v>
      </c>
      <c r="G437" s="9" t="s">
        <v>483</v>
      </c>
    </row>
    <row r="438" spans="1:7">
      <c r="A438" s="149" t="s">
        <v>620</v>
      </c>
      <c r="B438" s="150"/>
      <c r="C438" s="150"/>
      <c r="D438" s="149" t="s">
        <v>512</v>
      </c>
      <c r="E438" s="151"/>
      <c r="F438" s="9">
        <v>50</v>
      </c>
      <c r="G438" s="9" t="s">
        <v>2683</v>
      </c>
    </row>
    <row r="439" spans="1:7">
      <c r="A439" s="9" t="s">
        <v>1</v>
      </c>
      <c r="B439" s="152" t="s">
        <v>2692</v>
      </c>
      <c r="C439" s="153"/>
      <c r="D439" s="153"/>
      <c r="E439" s="153"/>
      <c r="F439" s="153"/>
      <c r="G439" s="154"/>
    </row>
  </sheetData>
  <mergeCells count="102">
    <mergeCell ref="A417:C417"/>
    <mergeCell ref="D417:E417"/>
    <mergeCell ref="B418:G418"/>
    <mergeCell ref="A420:G420"/>
    <mergeCell ref="A438:C438"/>
    <mergeCell ref="D438:E438"/>
    <mergeCell ref="B439:G439"/>
    <mergeCell ref="B112:B122"/>
    <mergeCell ref="B123:B131"/>
    <mergeCell ref="A374:G374"/>
    <mergeCell ref="A387:C387"/>
    <mergeCell ref="D387:E387"/>
    <mergeCell ref="B388:G388"/>
    <mergeCell ref="A390:G390"/>
    <mergeCell ref="A401:C401"/>
    <mergeCell ref="D401:E401"/>
    <mergeCell ref="B402:G402"/>
    <mergeCell ref="A404:G404"/>
    <mergeCell ref="B336:G336"/>
    <mergeCell ref="A338:G338"/>
    <mergeCell ref="A352:C352"/>
    <mergeCell ref="D352:E352"/>
    <mergeCell ref="B353:G353"/>
    <mergeCell ref="A355:G355"/>
    <mergeCell ref="A371:C371"/>
    <mergeCell ref="D371:E371"/>
    <mergeCell ref="B372:G372"/>
    <mergeCell ref="A303:C303"/>
    <mergeCell ref="D303:E303"/>
    <mergeCell ref="B304:G304"/>
    <mergeCell ref="A306:G306"/>
    <mergeCell ref="A317:C317"/>
    <mergeCell ref="D317:E317"/>
    <mergeCell ref="B318:G318"/>
    <mergeCell ref="A320:G320"/>
    <mergeCell ref="A335:C335"/>
    <mergeCell ref="D335:E335"/>
    <mergeCell ref="A258:G258"/>
    <mergeCell ref="A272:C272"/>
    <mergeCell ref="D272:E272"/>
    <mergeCell ref="B273:G273"/>
    <mergeCell ref="A276:G276"/>
    <mergeCell ref="A287:C287"/>
    <mergeCell ref="D287:E287"/>
    <mergeCell ref="B288:G288"/>
    <mergeCell ref="A290:G290"/>
    <mergeCell ref="B227:G227"/>
    <mergeCell ref="A229:G229"/>
    <mergeCell ref="A242:C242"/>
    <mergeCell ref="D242:E242"/>
    <mergeCell ref="B243:G243"/>
    <mergeCell ref="A245:G245"/>
    <mergeCell ref="A255:C255"/>
    <mergeCell ref="D255:E255"/>
    <mergeCell ref="B256:G256"/>
    <mergeCell ref="A183:C183"/>
    <mergeCell ref="D183:E183"/>
    <mergeCell ref="B184:G184"/>
    <mergeCell ref="A186:G186"/>
    <mergeCell ref="A202:C202"/>
    <mergeCell ref="D202:E202"/>
    <mergeCell ref="B203:G203"/>
    <mergeCell ref="A205:G205"/>
    <mergeCell ref="A226:C226"/>
    <mergeCell ref="D226:E226"/>
    <mergeCell ref="A135:G135"/>
    <mergeCell ref="A148:C148"/>
    <mergeCell ref="D148:E148"/>
    <mergeCell ref="B149:G149"/>
    <mergeCell ref="A151:G151"/>
    <mergeCell ref="A166:C166"/>
    <mergeCell ref="D166:E166"/>
    <mergeCell ref="B167:G167"/>
    <mergeCell ref="A170:G170"/>
    <mergeCell ref="B90:G90"/>
    <mergeCell ref="A92:G92"/>
    <mergeCell ref="A107:C107"/>
    <mergeCell ref="D107:E107"/>
    <mergeCell ref="B108:G108"/>
    <mergeCell ref="A110:G110"/>
    <mergeCell ref="A132:C132"/>
    <mergeCell ref="D132:E132"/>
    <mergeCell ref="B133:G133"/>
    <mergeCell ref="A51:C51"/>
    <mergeCell ref="D51:E51"/>
    <mergeCell ref="B52:G52"/>
    <mergeCell ref="A54:G54"/>
    <mergeCell ref="A67:C67"/>
    <mergeCell ref="D67:E67"/>
    <mergeCell ref="B68:G68"/>
    <mergeCell ref="A70:G70"/>
    <mergeCell ref="A89:C89"/>
    <mergeCell ref="D89:E89"/>
    <mergeCell ref="A1:G1"/>
    <mergeCell ref="A16:C16"/>
    <mergeCell ref="D16:E16"/>
    <mergeCell ref="B17:G17"/>
    <mergeCell ref="A19:G19"/>
    <mergeCell ref="A30:C30"/>
    <mergeCell ref="D30:E30"/>
    <mergeCell ref="B31:G31"/>
    <mergeCell ref="A33:G33"/>
  </mergeCells>
  <phoneticPr fontId="16"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sheetPr codeName="Sheet2"/>
  <dimension ref="A1:G554"/>
  <sheetViews>
    <sheetView topLeftCell="A526" zoomScale="110" zoomScaleNormal="110" workbookViewId="0">
      <selection activeCell="A441" sqref="A441:A449"/>
    </sheetView>
  </sheetViews>
  <sheetFormatPr defaultRowHeight="13.5"/>
  <cols>
    <col min="1" max="1" width="9" style="77"/>
    <col min="2" max="2" width="9" style="26"/>
    <col min="3" max="3" width="37.75" style="78" customWidth="1"/>
    <col min="4" max="4" width="34.625" style="77" customWidth="1"/>
    <col min="5" max="5" width="13" style="77" customWidth="1"/>
    <col min="6" max="6" width="19" style="77" customWidth="1"/>
    <col min="7" max="7" width="21.625" style="26" customWidth="1"/>
    <col min="8" max="16384" width="9" style="26"/>
  </cols>
  <sheetData>
    <row r="1" spans="1:7" ht="18.75">
      <c r="A1" s="171" t="s">
        <v>31</v>
      </c>
      <c r="B1" s="171"/>
      <c r="C1" s="171"/>
      <c r="D1" s="171"/>
      <c r="E1" s="171"/>
      <c r="F1" s="171"/>
      <c r="G1" s="171"/>
    </row>
    <row r="2" spans="1:7" ht="36">
      <c r="A2" s="27" t="s">
        <v>594</v>
      </c>
      <c r="B2" s="27" t="s">
        <v>595</v>
      </c>
      <c r="C2" s="28" t="s">
        <v>596</v>
      </c>
      <c r="D2" s="27" t="s">
        <v>597</v>
      </c>
      <c r="E2" s="27" t="s">
        <v>598</v>
      </c>
      <c r="F2" s="27" t="s">
        <v>2754</v>
      </c>
      <c r="G2" s="27" t="s">
        <v>2755</v>
      </c>
    </row>
    <row r="3" spans="1:7">
      <c r="A3" s="29">
        <v>1</v>
      </c>
      <c r="B3" s="27"/>
      <c r="C3" s="30" t="s">
        <v>599</v>
      </c>
      <c r="D3" s="29" t="s">
        <v>2579</v>
      </c>
      <c r="E3" s="29">
        <v>400</v>
      </c>
      <c r="F3" s="31"/>
      <c r="G3" s="32"/>
    </row>
    <row r="4" spans="1:7">
      <c r="A4" s="29">
        <v>2</v>
      </c>
      <c r="B4" s="33"/>
      <c r="C4" s="34" t="s">
        <v>600</v>
      </c>
      <c r="D4" s="29" t="s">
        <v>2579</v>
      </c>
      <c r="E4" s="9">
        <v>200</v>
      </c>
      <c r="F4" s="35"/>
      <c r="G4" s="36"/>
    </row>
    <row r="5" spans="1:7">
      <c r="A5" s="29">
        <v>3</v>
      </c>
      <c r="B5" s="33"/>
      <c r="C5" s="34" t="s">
        <v>601</v>
      </c>
      <c r="D5" s="29" t="s">
        <v>2579</v>
      </c>
      <c r="E5" s="9">
        <v>100</v>
      </c>
      <c r="F5" s="35"/>
      <c r="G5" s="36"/>
    </row>
    <row r="6" spans="1:7">
      <c r="A6" s="29">
        <v>4</v>
      </c>
      <c r="B6" s="33"/>
      <c r="C6" s="34" t="s">
        <v>602</v>
      </c>
      <c r="D6" s="29" t="s">
        <v>2579</v>
      </c>
      <c r="E6" s="9">
        <v>200</v>
      </c>
      <c r="F6" s="35"/>
      <c r="G6" s="36"/>
    </row>
    <row r="7" spans="1:7">
      <c r="A7" s="29">
        <v>5</v>
      </c>
      <c r="B7" s="33"/>
      <c r="C7" s="34" t="s">
        <v>603</v>
      </c>
      <c r="D7" s="29" t="s">
        <v>2579</v>
      </c>
      <c r="E7" s="9">
        <v>200</v>
      </c>
      <c r="F7" s="35"/>
      <c r="G7" s="36"/>
    </row>
    <row r="8" spans="1:7">
      <c r="A8" s="29">
        <v>6</v>
      </c>
      <c r="B8" s="33"/>
      <c r="C8" s="34" t="s">
        <v>604</v>
      </c>
      <c r="D8" s="29" t="s">
        <v>2579</v>
      </c>
      <c r="E8" s="9">
        <v>400</v>
      </c>
      <c r="F8" s="35"/>
      <c r="G8" s="36"/>
    </row>
    <row r="9" spans="1:7">
      <c r="A9" s="29">
        <v>7</v>
      </c>
      <c r="B9" s="33"/>
      <c r="C9" s="34" t="s">
        <v>605</v>
      </c>
      <c r="D9" s="29" t="s">
        <v>2579</v>
      </c>
      <c r="E9" s="9">
        <v>600</v>
      </c>
      <c r="F9" s="35"/>
      <c r="G9" s="36"/>
    </row>
    <row r="10" spans="1:7">
      <c r="A10" s="29">
        <v>8</v>
      </c>
      <c r="B10" s="33"/>
      <c r="C10" s="34" t="s">
        <v>606</v>
      </c>
      <c r="D10" s="29" t="s">
        <v>2579</v>
      </c>
      <c r="E10" s="9">
        <v>300</v>
      </c>
      <c r="F10" s="35"/>
      <c r="G10" s="36"/>
    </row>
    <row r="11" spans="1:7">
      <c r="A11" s="29">
        <v>9</v>
      </c>
      <c r="B11" s="33"/>
      <c r="C11" s="34" t="s">
        <v>607</v>
      </c>
      <c r="D11" s="29" t="s">
        <v>2579</v>
      </c>
      <c r="E11" s="9">
        <v>600</v>
      </c>
      <c r="F11" s="35"/>
      <c r="G11" s="36"/>
    </row>
    <row r="12" spans="1:7">
      <c r="A12" s="29">
        <v>10</v>
      </c>
      <c r="B12" s="33"/>
      <c r="C12" s="34" t="s">
        <v>608</v>
      </c>
      <c r="D12" s="29" t="s">
        <v>2580</v>
      </c>
      <c r="E12" s="9">
        <v>200</v>
      </c>
      <c r="F12" s="35"/>
      <c r="G12" s="36"/>
    </row>
    <row r="13" spans="1:7">
      <c r="A13" s="29">
        <v>11</v>
      </c>
      <c r="B13" s="33"/>
      <c r="C13" s="34" t="s">
        <v>610</v>
      </c>
      <c r="D13" s="29" t="s">
        <v>2580</v>
      </c>
      <c r="E13" s="9">
        <v>200</v>
      </c>
      <c r="F13" s="35"/>
      <c r="G13" s="36"/>
    </row>
    <row r="14" spans="1:7">
      <c r="A14" s="29">
        <v>12</v>
      </c>
      <c r="B14" s="33"/>
      <c r="C14" s="34" t="s">
        <v>2756</v>
      </c>
      <c r="D14" s="29" t="s">
        <v>611</v>
      </c>
      <c r="E14" s="9">
        <v>400</v>
      </c>
      <c r="F14" s="35"/>
      <c r="G14" s="36"/>
    </row>
    <row r="15" spans="1:7">
      <c r="A15" s="29">
        <v>13</v>
      </c>
      <c r="B15" s="33"/>
      <c r="C15" s="34" t="s">
        <v>2756</v>
      </c>
      <c r="D15" s="29" t="s">
        <v>611</v>
      </c>
      <c r="E15" s="9">
        <v>800</v>
      </c>
      <c r="F15" s="35"/>
      <c r="G15" s="36"/>
    </row>
    <row r="16" spans="1:7">
      <c r="A16" s="29">
        <v>14</v>
      </c>
      <c r="B16" s="33"/>
      <c r="C16" s="34" t="s">
        <v>612</v>
      </c>
      <c r="D16" s="29" t="s">
        <v>613</v>
      </c>
      <c r="E16" s="9">
        <v>800</v>
      </c>
      <c r="F16" s="35"/>
      <c r="G16" s="36"/>
    </row>
    <row r="17" spans="1:7">
      <c r="A17" s="29">
        <v>15</v>
      </c>
      <c r="B17" s="33"/>
      <c r="C17" s="34" t="s">
        <v>614</v>
      </c>
      <c r="D17" s="29" t="s">
        <v>615</v>
      </c>
      <c r="E17" s="9">
        <v>800</v>
      </c>
      <c r="F17" s="35"/>
      <c r="G17" s="36"/>
    </row>
    <row r="18" spans="1:7" ht="36">
      <c r="A18" s="29">
        <v>16</v>
      </c>
      <c r="B18" s="33"/>
      <c r="C18" s="34" t="s">
        <v>616</v>
      </c>
      <c r="D18" s="29" t="s">
        <v>617</v>
      </c>
      <c r="E18" s="9">
        <v>1600</v>
      </c>
      <c r="F18" s="29"/>
      <c r="G18" s="36"/>
    </row>
    <row r="19" spans="1:7" ht="36">
      <c r="A19" s="29">
        <v>17</v>
      </c>
      <c r="B19" s="37"/>
      <c r="C19" s="34" t="s">
        <v>618</v>
      </c>
      <c r="D19" s="29" t="s">
        <v>619</v>
      </c>
      <c r="E19" s="38">
        <v>1600</v>
      </c>
      <c r="F19" s="29"/>
      <c r="G19" s="29"/>
    </row>
    <row r="20" spans="1:7" ht="24">
      <c r="A20" s="172" t="s">
        <v>620</v>
      </c>
      <c r="B20" s="173"/>
      <c r="C20" s="173"/>
      <c r="D20" s="29"/>
      <c r="E20" s="29">
        <v>9400</v>
      </c>
      <c r="F20" s="35" t="s">
        <v>621</v>
      </c>
      <c r="G20" s="36" t="s">
        <v>2757</v>
      </c>
    </row>
    <row r="21" spans="1:7">
      <c r="A21" s="29" t="s">
        <v>1</v>
      </c>
      <c r="B21" s="174" t="s">
        <v>2758</v>
      </c>
      <c r="C21" s="175"/>
      <c r="D21" s="175"/>
      <c r="E21" s="175"/>
      <c r="F21" s="175"/>
      <c r="G21" s="176"/>
    </row>
    <row r="23" spans="1:7" ht="18.75">
      <c r="A23" s="171" t="s">
        <v>32</v>
      </c>
      <c r="B23" s="171"/>
      <c r="C23" s="171"/>
      <c r="D23" s="171"/>
      <c r="E23" s="171"/>
      <c r="F23" s="171"/>
      <c r="G23" s="171"/>
    </row>
    <row r="24" spans="1:7" ht="36">
      <c r="A24" s="27" t="s">
        <v>594</v>
      </c>
      <c r="B24" s="27" t="s">
        <v>595</v>
      </c>
      <c r="C24" s="28" t="s">
        <v>596</v>
      </c>
      <c r="D24" s="27" t="s">
        <v>597</v>
      </c>
      <c r="E24" s="27" t="s">
        <v>598</v>
      </c>
      <c r="F24" s="27" t="s">
        <v>2754</v>
      </c>
      <c r="G24" s="27" t="s">
        <v>2755</v>
      </c>
    </row>
    <row r="25" spans="1:7">
      <c r="A25" s="9">
        <v>1</v>
      </c>
      <c r="B25" s="39"/>
      <c r="C25" s="30" t="s">
        <v>622</v>
      </c>
      <c r="D25" s="9" t="s">
        <v>623</v>
      </c>
      <c r="E25" s="9">
        <v>1500</v>
      </c>
      <c r="F25" s="35"/>
      <c r="G25" s="36"/>
    </row>
    <row r="26" spans="1:7">
      <c r="A26" s="29">
        <v>2</v>
      </c>
      <c r="B26" s="33"/>
      <c r="C26" s="34" t="s">
        <v>602</v>
      </c>
      <c r="D26" s="29" t="s">
        <v>2579</v>
      </c>
      <c r="E26" s="9">
        <v>200</v>
      </c>
      <c r="F26" s="35"/>
      <c r="G26" s="36"/>
    </row>
    <row r="27" spans="1:7">
      <c r="A27" s="29">
        <v>3</v>
      </c>
      <c r="B27" s="33"/>
      <c r="C27" s="34" t="s">
        <v>601</v>
      </c>
      <c r="D27" s="29" t="s">
        <v>2579</v>
      </c>
      <c r="E27" s="9">
        <v>100</v>
      </c>
      <c r="F27" s="35"/>
      <c r="G27" s="36"/>
    </row>
    <row r="28" spans="1:7">
      <c r="A28" s="29">
        <v>4</v>
      </c>
      <c r="B28" s="33"/>
      <c r="C28" s="34" t="s">
        <v>600</v>
      </c>
      <c r="D28" s="29" t="s">
        <v>2579</v>
      </c>
      <c r="E28" s="9">
        <v>200</v>
      </c>
      <c r="F28" s="35"/>
      <c r="G28" s="36"/>
    </row>
    <row r="29" spans="1:7">
      <c r="A29" s="29">
        <v>5</v>
      </c>
      <c r="B29" s="33"/>
      <c r="C29" s="34" t="s">
        <v>603</v>
      </c>
      <c r="D29" s="29" t="s">
        <v>2579</v>
      </c>
      <c r="E29" s="9">
        <v>200</v>
      </c>
      <c r="F29" s="35"/>
      <c r="G29" s="36"/>
    </row>
    <row r="30" spans="1:7">
      <c r="A30" s="29">
        <v>6</v>
      </c>
      <c r="B30" s="33"/>
      <c r="C30" s="34" t="s">
        <v>604</v>
      </c>
      <c r="D30" s="29" t="s">
        <v>2579</v>
      </c>
      <c r="E30" s="9">
        <v>400</v>
      </c>
      <c r="F30" s="35"/>
      <c r="G30" s="36"/>
    </row>
    <row r="31" spans="1:7">
      <c r="A31" s="29">
        <v>7</v>
      </c>
      <c r="B31" s="33"/>
      <c r="C31" s="34" t="s">
        <v>607</v>
      </c>
      <c r="D31" s="29" t="s">
        <v>2579</v>
      </c>
      <c r="E31" s="9">
        <v>600</v>
      </c>
      <c r="F31" s="35"/>
      <c r="G31" s="36"/>
    </row>
    <row r="32" spans="1:7">
      <c r="A32" s="29">
        <v>8</v>
      </c>
      <c r="B32" s="33"/>
      <c r="C32" s="34" t="s">
        <v>608</v>
      </c>
      <c r="D32" s="29" t="s">
        <v>2580</v>
      </c>
      <c r="E32" s="9">
        <v>200</v>
      </c>
      <c r="F32" s="35"/>
      <c r="G32" s="36"/>
    </row>
    <row r="33" spans="1:7">
      <c r="A33" s="29">
        <v>9</v>
      </c>
      <c r="B33" s="33"/>
      <c r="C33" s="34" t="s">
        <v>610</v>
      </c>
      <c r="D33" s="29" t="s">
        <v>2580</v>
      </c>
      <c r="E33" s="9">
        <v>200</v>
      </c>
      <c r="F33" s="35"/>
      <c r="G33" s="36"/>
    </row>
    <row r="34" spans="1:7">
      <c r="A34" s="9">
        <v>10</v>
      </c>
      <c r="B34" s="39"/>
      <c r="C34" s="30" t="s">
        <v>624</v>
      </c>
      <c r="D34" s="9" t="s">
        <v>2581</v>
      </c>
      <c r="E34" s="9">
        <v>1500</v>
      </c>
      <c r="F34" s="35"/>
      <c r="G34" s="36"/>
    </row>
    <row r="35" spans="1:7">
      <c r="A35" s="29">
        <v>11</v>
      </c>
      <c r="B35" s="33"/>
      <c r="C35" s="34" t="s">
        <v>2756</v>
      </c>
      <c r="D35" s="29" t="s">
        <v>611</v>
      </c>
      <c r="E35" s="9">
        <v>400</v>
      </c>
      <c r="F35" s="35"/>
      <c r="G35" s="36"/>
    </row>
    <row r="36" spans="1:7">
      <c r="A36" s="29">
        <v>12</v>
      </c>
      <c r="B36" s="33"/>
      <c r="C36" s="34" t="s">
        <v>2756</v>
      </c>
      <c r="D36" s="29" t="s">
        <v>611</v>
      </c>
      <c r="E36" s="9">
        <v>800</v>
      </c>
      <c r="F36" s="35"/>
      <c r="G36" s="36"/>
    </row>
    <row r="37" spans="1:7">
      <c r="A37" s="29">
        <v>13</v>
      </c>
      <c r="B37" s="33"/>
      <c r="C37" s="34" t="s">
        <v>625</v>
      </c>
      <c r="D37" s="29" t="s">
        <v>626</v>
      </c>
      <c r="E37" s="9">
        <v>800</v>
      </c>
      <c r="F37" s="35"/>
      <c r="G37" s="36"/>
    </row>
    <row r="38" spans="1:7">
      <c r="A38" s="29">
        <v>14</v>
      </c>
      <c r="B38" s="33"/>
      <c r="C38" s="34" t="s">
        <v>627</v>
      </c>
      <c r="D38" s="29" t="s">
        <v>628</v>
      </c>
      <c r="E38" s="9">
        <v>100</v>
      </c>
      <c r="F38" s="35"/>
      <c r="G38" s="36"/>
    </row>
    <row r="39" spans="1:7">
      <c r="A39" s="29">
        <v>15</v>
      </c>
      <c r="B39" s="33"/>
      <c r="C39" s="34" t="s">
        <v>629</v>
      </c>
      <c r="D39" s="29" t="s">
        <v>613</v>
      </c>
      <c r="E39" s="9">
        <v>800</v>
      </c>
      <c r="F39" s="35"/>
      <c r="G39" s="36"/>
    </row>
    <row r="40" spans="1:7">
      <c r="A40" s="29">
        <v>16</v>
      </c>
      <c r="B40" s="33"/>
      <c r="C40" s="34" t="s">
        <v>614</v>
      </c>
      <c r="D40" s="29" t="s">
        <v>615</v>
      </c>
      <c r="E40" s="9">
        <v>800</v>
      </c>
      <c r="F40" s="29"/>
      <c r="G40" s="29"/>
    </row>
    <row r="41" spans="1:7" ht="24">
      <c r="A41" s="172" t="s">
        <v>620</v>
      </c>
      <c r="B41" s="173"/>
      <c r="C41" s="173"/>
      <c r="D41" s="29"/>
      <c r="E41" s="29">
        <v>8800</v>
      </c>
      <c r="F41" s="35" t="s">
        <v>2759</v>
      </c>
      <c r="G41" s="36" t="s">
        <v>2757</v>
      </c>
    </row>
    <row r="42" spans="1:7">
      <c r="A42" s="29" t="s">
        <v>1</v>
      </c>
      <c r="B42" s="174" t="s">
        <v>2758</v>
      </c>
      <c r="C42" s="175"/>
      <c r="D42" s="175"/>
      <c r="E42" s="175"/>
      <c r="F42" s="175"/>
      <c r="G42" s="176"/>
    </row>
    <row r="44" spans="1:7" ht="18.75">
      <c r="A44" s="171" t="s">
        <v>2568</v>
      </c>
      <c r="B44" s="171"/>
      <c r="C44" s="171"/>
      <c r="D44" s="171"/>
      <c r="E44" s="171"/>
      <c r="F44" s="171"/>
      <c r="G44" s="171"/>
    </row>
    <row r="45" spans="1:7" ht="36">
      <c r="A45" s="27" t="s">
        <v>594</v>
      </c>
      <c r="B45" s="27" t="s">
        <v>595</v>
      </c>
      <c r="C45" s="28" t="s">
        <v>596</v>
      </c>
      <c r="D45" s="27" t="s">
        <v>597</v>
      </c>
      <c r="E45" s="27" t="s">
        <v>598</v>
      </c>
      <c r="F45" s="27" t="s">
        <v>2754</v>
      </c>
      <c r="G45" s="27" t="s">
        <v>2755</v>
      </c>
    </row>
    <row r="46" spans="1:7">
      <c r="A46" s="29">
        <v>1</v>
      </c>
      <c r="B46" s="33"/>
      <c r="C46" s="34" t="s">
        <v>603</v>
      </c>
      <c r="D46" s="29" t="s">
        <v>2579</v>
      </c>
      <c r="E46" s="9">
        <v>200</v>
      </c>
      <c r="F46" s="35"/>
      <c r="G46" s="36"/>
    </row>
    <row r="47" spans="1:7">
      <c r="A47" s="29">
        <v>2</v>
      </c>
      <c r="B47" s="33"/>
      <c r="C47" s="34" t="s">
        <v>604</v>
      </c>
      <c r="D47" s="29" t="s">
        <v>2579</v>
      </c>
      <c r="E47" s="9">
        <v>400</v>
      </c>
      <c r="F47" s="35"/>
      <c r="G47" s="36"/>
    </row>
    <row r="48" spans="1:7">
      <c r="A48" s="29">
        <v>3</v>
      </c>
      <c r="B48" s="33"/>
      <c r="C48" s="34" t="s">
        <v>2582</v>
      </c>
      <c r="D48" s="29" t="s">
        <v>613</v>
      </c>
      <c r="E48" s="9">
        <v>800</v>
      </c>
      <c r="F48" s="35"/>
      <c r="G48" s="36"/>
    </row>
    <row r="49" spans="1:7">
      <c r="A49" s="29">
        <v>4</v>
      </c>
      <c r="B49" s="33"/>
      <c r="C49" s="34" t="s">
        <v>627</v>
      </c>
      <c r="D49" s="29" t="s">
        <v>628</v>
      </c>
      <c r="E49" s="9">
        <v>100</v>
      </c>
      <c r="F49" s="35"/>
      <c r="G49" s="36"/>
    </row>
    <row r="50" spans="1:7">
      <c r="A50" s="29">
        <v>5</v>
      </c>
      <c r="B50" s="33"/>
      <c r="C50" s="34" t="s">
        <v>608</v>
      </c>
      <c r="D50" s="29" t="s">
        <v>2580</v>
      </c>
      <c r="E50" s="9">
        <v>200</v>
      </c>
      <c r="F50" s="35"/>
      <c r="G50" s="36"/>
    </row>
    <row r="51" spans="1:7">
      <c r="A51" s="29">
        <v>6</v>
      </c>
      <c r="B51" s="33"/>
      <c r="C51" s="34" t="s">
        <v>610</v>
      </c>
      <c r="D51" s="29" t="s">
        <v>2580</v>
      </c>
      <c r="E51" s="9">
        <v>200</v>
      </c>
      <c r="F51" s="35"/>
      <c r="G51" s="36"/>
    </row>
    <row r="52" spans="1:7">
      <c r="A52" s="29">
        <v>7</v>
      </c>
      <c r="B52" s="33"/>
      <c r="C52" s="34" t="s">
        <v>631</v>
      </c>
      <c r="D52" s="29" t="s">
        <v>2583</v>
      </c>
      <c r="E52" s="9">
        <v>600</v>
      </c>
      <c r="F52" s="35"/>
      <c r="G52" s="36"/>
    </row>
    <row r="53" spans="1:7">
      <c r="A53" s="29">
        <v>8</v>
      </c>
      <c r="B53" s="33"/>
      <c r="C53" s="34" t="s">
        <v>2756</v>
      </c>
      <c r="D53" s="29" t="s">
        <v>611</v>
      </c>
      <c r="E53" s="9">
        <v>400</v>
      </c>
      <c r="F53" s="35"/>
      <c r="G53" s="36"/>
    </row>
    <row r="54" spans="1:7">
      <c r="A54" s="29">
        <v>9</v>
      </c>
      <c r="B54" s="33"/>
      <c r="C54" s="34" t="s">
        <v>2756</v>
      </c>
      <c r="D54" s="29" t="s">
        <v>611</v>
      </c>
      <c r="E54" s="9">
        <v>800</v>
      </c>
      <c r="F54" s="35"/>
      <c r="G54" s="36"/>
    </row>
    <row r="55" spans="1:7">
      <c r="A55" s="29">
        <v>10</v>
      </c>
      <c r="B55" s="33"/>
      <c r="C55" s="34" t="s">
        <v>614</v>
      </c>
      <c r="D55" s="29" t="s">
        <v>615</v>
      </c>
      <c r="E55" s="9">
        <v>800</v>
      </c>
      <c r="F55" s="35"/>
      <c r="G55" s="36"/>
    </row>
    <row r="56" spans="1:7" ht="24">
      <c r="A56" s="172" t="s">
        <v>620</v>
      </c>
      <c r="B56" s="173"/>
      <c r="C56" s="173"/>
      <c r="D56" s="29"/>
      <c r="E56" s="29">
        <v>4500</v>
      </c>
      <c r="F56" s="35" t="s">
        <v>2759</v>
      </c>
      <c r="G56" s="36" t="s">
        <v>2760</v>
      </c>
    </row>
    <row r="57" spans="1:7">
      <c r="A57" s="29" t="s">
        <v>1</v>
      </c>
      <c r="B57" s="174" t="s">
        <v>2758</v>
      </c>
      <c r="C57" s="175"/>
      <c r="D57" s="175"/>
      <c r="E57" s="175"/>
      <c r="F57" s="175"/>
      <c r="G57" s="176"/>
    </row>
    <row r="59" spans="1:7" ht="18.75">
      <c r="A59" s="171" t="s">
        <v>33</v>
      </c>
      <c r="B59" s="171"/>
      <c r="C59" s="171"/>
      <c r="D59" s="171"/>
      <c r="E59" s="171"/>
      <c r="F59" s="171"/>
      <c r="G59" s="171"/>
    </row>
    <row r="60" spans="1:7" ht="36">
      <c r="A60" s="27" t="s">
        <v>594</v>
      </c>
      <c r="B60" s="27" t="s">
        <v>595</v>
      </c>
      <c r="C60" s="28" t="s">
        <v>596</v>
      </c>
      <c r="D60" s="27" t="s">
        <v>597</v>
      </c>
      <c r="E60" s="27" t="s">
        <v>598</v>
      </c>
      <c r="F60" s="27" t="s">
        <v>2754</v>
      </c>
      <c r="G60" s="27" t="s">
        <v>2755</v>
      </c>
    </row>
    <row r="61" spans="1:7">
      <c r="A61" s="29">
        <v>1</v>
      </c>
      <c r="B61" s="27"/>
      <c r="C61" s="34" t="s">
        <v>495</v>
      </c>
      <c r="D61" s="29" t="s">
        <v>630</v>
      </c>
      <c r="E61" s="9">
        <v>50</v>
      </c>
      <c r="F61" s="31"/>
      <c r="G61" s="32"/>
    </row>
    <row r="62" spans="1:7">
      <c r="A62" s="29">
        <v>2</v>
      </c>
      <c r="B62" s="27"/>
      <c r="C62" s="34" t="s">
        <v>631</v>
      </c>
      <c r="D62" s="29" t="s">
        <v>632</v>
      </c>
      <c r="E62" s="9">
        <v>200</v>
      </c>
      <c r="F62" s="31"/>
      <c r="G62" s="32"/>
    </row>
    <row r="63" spans="1:7">
      <c r="A63" s="29">
        <v>3</v>
      </c>
      <c r="B63" s="27"/>
      <c r="C63" s="34" t="s">
        <v>608</v>
      </c>
      <c r="D63" s="29" t="s">
        <v>632</v>
      </c>
      <c r="E63" s="9">
        <v>200</v>
      </c>
      <c r="F63" s="31"/>
      <c r="G63" s="32"/>
    </row>
    <row r="64" spans="1:7">
      <c r="A64" s="29">
        <v>4</v>
      </c>
      <c r="B64" s="27"/>
      <c r="C64" s="34" t="s">
        <v>2761</v>
      </c>
      <c r="D64" s="29" t="s">
        <v>632</v>
      </c>
      <c r="E64" s="9">
        <v>300</v>
      </c>
      <c r="F64" s="31"/>
      <c r="G64" s="32"/>
    </row>
    <row r="65" spans="1:7">
      <c r="A65" s="29">
        <v>5</v>
      </c>
      <c r="B65" s="27"/>
      <c r="C65" s="34" t="s">
        <v>2762</v>
      </c>
      <c r="D65" s="29" t="s">
        <v>632</v>
      </c>
      <c r="E65" s="9">
        <v>600</v>
      </c>
      <c r="F65" s="31"/>
      <c r="G65" s="32"/>
    </row>
    <row r="66" spans="1:7">
      <c r="A66" s="29">
        <v>6</v>
      </c>
      <c r="B66" s="27"/>
      <c r="C66" s="34" t="s">
        <v>2763</v>
      </c>
      <c r="D66" s="29" t="s">
        <v>632</v>
      </c>
      <c r="E66" s="9">
        <v>600</v>
      </c>
      <c r="F66" s="31"/>
      <c r="G66" s="32"/>
    </row>
    <row r="67" spans="1:7">
      <c r="A67" s="29">
        <v>7</v>
      </c>
      <c r="B67" s="27"/>
      <c r="C67" s="34" t="s">
        <v>633</v>
      </c>
      <c r="D67" s="29" t="s">
        <v>632</v>
      </c>
      <c r="E67" s="9">
        <v>2000</v>
      </c>
      <c r="F67" s="31"/>
      <c r="G67" s="32"/>
    </row>
    <row r="68" spans="1:7">
      <c r="A68" s="29">
        <v>8</v>
      </c>
      <c r="B68" s="27"/>
      <c r="C68" s="34" t="s">
        <v>2764</v>
      </c>
      <c r="D68" s="29" t="s">
        <v>632</v>
      </c>
      <c r="E68" s="9">
        <v>800</v>
      </c>
      <c r="F68" s="31"/>
      <c r="G68" s="32"/>
    </row>
    <row r="69" spans="1:7">
      <c r="A69" s="29">
        <v>9</v>
      </c>
      <c r="B69" s="27"/>
      <c r="C69" s="34" t="s">
        <v>2765</v>
      </c>
      <c r="D69" s="29" t="s">
        <v>632</v>
      </c>
      <c r="E69" s="9">
        <v>2000</v>
      </c>
      <c r="F69" s="31"/>
      <c r="G69" s="32"/>
    </row>
    <row r="70" spans="1:7" ht="24">
      <c r="A70" s="172" t="s">
        <v>620</v>
      </c>
      <c r="B70" s="173"/>
      <c r="C70" s="173"/>
      <c r="D70" s="29"/>
      <c r="E70" s="29">
        <v>6750</v>
      </c>
      <c r="F70" s="35" t="s">
        <v>662</v>
      </c>
      <c r="G70" s="36" t="s">
        <v>2760</v>
      </c>
    </row>
    <row r="71" spans="1:7">
      <c r="A71" s="29" t="s">
        <v>1</v>
      </c>
      <c r="B71" s="174" t="s">
        <v>2766</v>
      </c>
      <c r="C71" s="175"/>
      <c r="D71" s="175"/>
      <c r="E71" s="175"/>
      <c r="F71" s="175"/>
      <c r="G71" s="176"/>
    </row>
    <row r="74" spans="1:7" ht="18.75">
      <c r="A74" s="171" t="s">
        <v>2767</v>
      </c>
      <c r="B74" s="171"/>
      <c r="C74" s="171"/>
      <c r="D74" s="171"/>
      <c r="E74" s="171"/>
      <c r="F74" s="171"/>
      <c r="G74" s="171"/>
    </row>
    <row r="75" spans="1:7" ht="36">
      <c r="A75" s="27" t="s">
        <v>594</v>
      </c>
      <c r="B75" s="27" t="s">
        <v>595</v>
      </c>
      <c r="C75" s="28" t="s">
        <v>596</v>
      </c>
      <c r="D75" s="27" t="s">
        <v>597</v>
      </c>
      <c r="E75" s="27" t="s">
        <v>598</v>
      </c>
      <c r="F75" s="27" t="s">
        <v>2754</v>
      </c>
      <c r="G75" s="27" t="s">
        <v>2755</v>
      </c>
    </row>
    <row r="76" spans="1:7">
      <c r="A76" s="29">
        <v>1</v>
      </c>
      <c r="B76" s="27"/>
      <c r="C76" s="34" t="s">
        <v>608</v>
      </c>
      <c r="D76" s="29" t="s">
        <v>634</v>
      </c>
      <c r="E76" s="9">
        <v>200</v>
      </c>
      <c r="F76" s="31"/>
      <c r="G76" s="32"/>
    </row>
    <row r="77" spans="1:7">
      <c r="A77" s="29">
        <v>2</v>
      </c>
      <c r="B77" s="27"/>
      <c r="C77" s="34" t="s">
        <v>631</v>
      </c>
      <c r="D77" s="29" t="s">
        <v>634</v>
      </c>
      <c r="E77" s="9">
        <v>200</v>
      </c>
      <c r="F77" s="31"/>
      <c r="G77" s="32"/>
    </row>
    <row r="78" spans="1:7" ht="24">
      <c r="A78" s="29">
        <v>3</v>
      </c>
      <c r="B78" s="27"/>
      <c r="C78" s="34" t="s">
        <v>635</v>
      </c>
      <c r="D78" s="29" t="s">
        <v>634</v>
      </c>
      <c r="E78" s="9">
        <v>200</v>
      </c>
      <c r="F78" s="29" t="s">
        <v>636</v>
      </c>
      <c r="G78" s="32"/>
    </row>
    <row r="79" spans="1:7">
      <c r="A79" s="29">
        <v>4</v>
      </c>
      <c r="B79" s="27"/>
      <c r="C79" s="34" t="s">
        <v>667</v>
      </c>
      <c r="D79" s="29" t="s">
        <v>634</v>
      </c>
      <c r="E79" s="9">
        <v>600</v>
      </c>
      <c r="F79" s="31"/>
      <c r="G79" s="32"/>
    </row>
    <row r="80" spans="1:7">
      <c r="A80" s="29">
        <v>5</v>
      </c>
      <c r="B80" s="27"/>
      <c r="C80" s="34" t="s">
        <v>669</v>
      </c>
      <c r="D80" s="29" t="s">
        <v>634</v>
      </c>
      <c r="E80" s="9">
        <v>600</v>
      </c>
      <c r="F80" s="31"/>
      <c r="G80" s="32"/>
    </row>
    <row r="81" spans="1:7">
      <c r="A81" s="29">
        <v>6</v>
      </c>
      <c r="B81" s="27"/>
      <c r="C81" s="34" t="s">
        <v>676</v>
      </c>
      <c r="D81" s="29" t="s">
        <v>634</v>
      </c>
      <c r="E81" s="9">
        <v>200</v>
      </c>
      <c r="F81" s="31"/>
      <c r="G81" s="32"/>
    </row>
    <row r="82" spans="1:7">
      <c r="A82" s="29">
        <v>7</v>
      </c>
      <c r="B82" s="27"/>
      <c r="C82" s="34" t="s">
        <v>637</v>
      </c>
      <c r="D82" s="29" t="s">
        <v>634</v>
      </c>
      <c r="E82" s="9">
        <v>800</v>
      </c>
      <c r="F82" s="31"/>
      <c r="G82" s="32"/>
    </row>
    <row r="83" spans="1:7">
      <c r="A83" s="29">
        <v>8</v>
      </c>
      <c r="B83" s="27"/>
      <c r="C83" s="34" t="s">
        <v>638</v>
      </c>
      <c r="D83" s="29" t="s">
        <v>634</v>
      </c>
      <c r="E83" s="9">
        <v>100</v>
      </c>
      <c r="F83" s="31"/>
      <c r="G83" s="32"/>
    </row>
    <row r="84" spans="1:7">
      <c r="A84" s="29">
        <v>9</v>
      </c>
      <c r="B84" s="27"/>
      <c r="C84" s="34" t="s">
        <v>614</v>
      </c>
      <c r="D84" s="29" t="s">
        <v>634</v>
      </c>
      <c r="E84" s="9">
        <v>800</v>
      </c>
      <c r="F84" s="31"/>
      <c r="G84" s="32"/>
    </row>
    <row r="85" spans="1:7" ht="24">
      <c r="A85" s="172" t="s">
        <v>620</v>
      </c>
      <c r="B85" s="173"/>
      <c r="C85" s="173"/>
      <c r="D85" s="29"/>
      <c r="E85" s="29">
        <v>3700</v>
      </c>
      <c r="F85" s="35" t="s">
        <v>2768</v>
      </c>
      <c r="G85" s="36" t="s">
        <v>2760</v>
      </c>
    </row>
    <row r="86" spans="1:7">
      <c r="A86" s="29" t="s">
        <v>1</v>
      </c>
      <c r="B86" s="174" t="s">
        <v>2766</v>
      </c>
      <c r="C86" s="175"/>
      <c r="D86" s="175"/>
      <c r="E86" s="175"/>
      <c r="F86" s="175"/>
      <c r="G86" s="176"/>
    </row>
    <row r="87" spans="1:7">
      <c r="A87" s="40"/>
      <c r="B87" s="41"/>
      <c r="C87" s="41"/>
      <c r="D87" s="41"/>
      <c r="E87" s="41"/>
      <c r="F87" s="40"/>
      <c r="G87" s="41"/>
    </row>
    <row r="88" spans="1:7" ht="18.75">
      <c r="A88" s="171" t="s">
        <v>2769</v>
      </c>
      <c r="B88" s="171"/>
      <c r="C88" s="171"/>
      <c r="D88" s="171"/>
      <c r="E88" s="171"/>
      <c r="F88" s="171"/>
      <c r="G88" s="171"/>
    </row>
    <row r="89" spans="1:7" ht="36">
      <c r="A89" s="27" t="s">
        <v>594</v>
      </c>
      <c r="B89" s="27" t="s">
        <v>595</v>
      </c>
      <c r="C89" s="28" t="s">
        <v>596</v>
      </c>
      <c r="D89" s="27" t="s">
        <v>597</v>
      </c>
      <c r="E89" s="27" t="s">
        <v>598</v>
      </c>
      <c r="F89" s="27" t="s">
        <v>2754</v>
      </c>
      <c r="G89" s="27" t="s">
        <v>2755</v>
      </c>
    </row>
    <row r="90" spans="1:7">
      <c r="A90" s="29">
        <v>1</v>
      </c>
      <c r="B90" s="27"/>
      <c r="C90" s="34" t="s">
        <v>608</v>
      </c>
      <c r="D90" s="29" t="s">
        <v>639</v>
      </c>
      <c r="E90" s="9">
        <v>200</v>
      </c>
      <c r="F90" s="31"/>
      <c r="G90" s="32"/>
    </row>
    <row r="91" spans="1:7">
      <c r="A91" s="29">
        <v>2</v>
      </c>
      <c r="B91" s="27"/>
      <c r="C91" s="34" t="s">
        <v>640</v>
      </c>
      <c r="D91" s="29" t="s">
        <v>639</v>
      </c>
      <c r="E91" s="9">
        <v>1400</v>
      </c>
      <c r="F91" s="31"/>
      <c r="G91" s="32"/>
    </row>
    <row r="92" spans="1:7">
      <c r="A92" s="29">
        <v>3</v>
      </c>
      <c r="B92" s="27"/>
      <c r="C92" s="34" t="s">
        <v>614</v>
      </c>
      <c r="D92" s="29" t="s">
        <v>639</v>
      </c>
      <c r="E92" s="9">
        <v>800</v>
      </c>
      <c r="F92" s="29"/>
      <c r="G92" s="32"/>
    </row>
    <row r="93" spans="1:7">
      <c r="A93" s="29">
        <v>4</v>
      </c>
      <c r="B93" s="27"/>
      <c r="C93" s="34" t="s">
        <v>641</v>
      </c>
      <c r="D93" s="29" t="s">
        <v>639</v>
      </c>
      <c r="E93" s="9">
        <v>400</v>
      </c>
      <c r="F93" s="31"/>
      <c r="G93" s="32"/>
    </row>
    <row r="94" spans="1:7">
      <c r="A94" s="29">
        <v>5</v>
      </c>
      <c r="B94" s="27"/>
      <c r="C94" s="34" t="s">
        <v>642</v>
      </c>
      <c r="D94" s="29" t="s">
        <v>639</v>
      </c>
      <c r="E94" s="9">
        <v>400</v>
      </c>
      <c r="F94" s="31"/>
      <c r="G94" s="32"/>
    </row>
    <row r="95" spans="1:7">
      <c r="A95" s="29">
        <v>6</v>
      </c>
      <c r="B95" s="27"/>
      <c r="C95" s="34" t="s">
        <v>643</v>
      </c>
      <c r="D95" s="29" t="s">
        <v>639</v>
      </c>
      <c r="E95" s="9">
        <v>400</v>
      </c>
      <c r="F95" s="31"/>
      <c r="G95" s="32"/>
    </row>
    <row r="96" spans="1:7">
      <c r="A96" s="29">
        <v>7</v>
      </c>
      <c r="B96" s="27"/>
      <c r="C96" s="34" t="s">
        <v>644</v>
      </c>
      <c r="D96" s="29" t="s">
        <v>639</v>
      </c>
      <c r="E96" s="9">
        <v>400</v>
      </c>
      <c r="F96" s="31"/>
      <c r="G96" s="32"/>
    </row>
    <row r="97" spans="1:7">
      <c r="A97" s="29">
        <v>8</v>
      </c>
      <c r="B97" s="27"/>
      <c r="C97" s="34" t="s">
        <v>645</v>
      </c>
      <c r="D97" s="29" t="s">
        <v>639</v>
      </c>
      <c r="E97" s="9">
        <v>400</v>
      </c>
      <c r="F97" s="31"/>
      <c r="G97" s="32"/>
    </row>
    <row r="98" spans="1:7">
      <c r="A98" s="29">
        <v>9</v>
      </c>
      <c r="B98" s="27"/>
      <c r="C98" s="34" t="s">
        <v>646</v>
      </c>
      <c r="D98" s="29" t="s">
        <v>639</v>
      </c>
      <c r="E98" s="9">
        <v>100</v>
      </c>
      <c r="F98" s="31"/>
      <c r="G98" s="32"/>
    </row>
    <row r="99" spans="1:7" ht="24">
      <c r="A99" s="172" t="s">
        <v>620</v>
      </c>
      <c r="B99" s="173"/>
      <c r="C99" s="173"/>
      <c r="D99" s="29"/>
      <c r="E99" s="29">
        <v>4500</v>
      </c>
      <c r="F99" s="35" t="s">
        <v>2768</v>
      </c>
      <c r="G99" s="36" t="s">
        <v>2757</v>
      </c>
    </row>
    <row r="100" spans="1:7">
      <c r="A100" s="29" t="s">
        <v>1</v>
      </c>
      <c r="B100" s="174" t="s">
        <v>2766</v>
      </c>
      <c r="C100" s="175"/>
      <c r="D100" s="175"/>
      <c r="E100" s="175"/>
      <c r="F100" s="175"/>
      <c r="G100" s="176"/>
    </row>
    <row r="101" spans="1:7">
      <c r="A101" s="40"/>
      <c r="B101" s="41"/>
      <c r="C101" s="41"/>
      <c r="D101" s="41"/>
      <c r="E101" s="41"/>
      <c r="F101" s="40"/>
      <c r="G101" s="41"/>
    </row>
    <row r="102" spans="1:7" ht="18.75">
      <c r="A102" s="171" t="s">
        <v>2770</v>
      </c>
      <c r="B102" s="171"/>
      <c r="C102" s="171"/>
      <c r="D102" s="171"/>
      <c r="E102" s="171"/>
      <c r="F102" s="171"/>
      <c r="G102" s="171"/>
    </row>
    <row r="103" spans="1:7" ht="36">
      <c r="A103" s="27" t="s">
        <v>594</v>
      </c>
      <c r="B103" s="27" t="s">
        <v>595</v>
      </c>
      <c r="C103" s="28" t="s">
        <v>596</v>
      </c>
      <c r="D103" s="27" t="s">
        <v>597</v>
      </c>
      <c r="E103" s="27" t="s">
        <v>598</v>
      </c>
      <c r="F103" s="27" t="s">
        <v>2754</v>
      </c>
      <c r="G103" s="27" t="s">
        <v>2755</v>
      </c>
    </row>
    <row r="104" spans="1:7">
      <c r="A104" s="29">
        <v>1</v>
      </c>
      <c r="B104" s="27"/>
      <c r="C104" s="34" t="s">
        <v>627</v>
      </c>
      <c r="D104" s="29" t="s">
        <v>647</v>
      </c>
      <c r="E104" s="9">
        <v>100</v>
      </c>
      <c r="F104" s="31"/>
      <c r="G104" s="32"/>
    </row>
    <row r="105" spans="1:7">
      <c r="A105" s="29">
        <v>2</v>
      </c>
      <c r="B105" s="27"/>
      <c r="C105" s="34" t="s">
        <v>608</v>
      </c>
      <c r="D105" s="29" t="s">
        <v>647</v>
      </c>
      <c r="E105" s="9">
        <v>200</v>
      </c>
      <c r="F105" s="31"/>
      <c r="G105" s="32"/>
    </row>
    <row r="106" spans="1:7">
      <c r="A106" s="29">
        <v>3</v>
      </c>
      <c r="B106" s="27"/>
      <c r="C106" s="34" t="s">
        <v>648</v>
      </c>
      <c r="D106" s="29" t="s">
        <v>647</v>
      </c>
      <c r="E106" s="9">
        <v>500</v>
      </c>
      <c r="F106" s="29"/>
      <c r="G106" s="32"/>
    </row>
    <row r="107" spans="1:7">
      <c r="A107" s="29">
        <v>4</v>
      </c>
      <c r="B107" s="27"/>
      <c r="C107" s="34" t="s">
        <v>631</v>
      </c>
      <c r="D107" s="29" t="s">
        <v>647</v>
      </c>
      <c r="E107" s="9">
        <v>200</v>
      </c>
      <c r="F107" s="31"/>
      <c r="G107" s="32"/>
    </row>
    <row r="108" spans="1:7">
      <c r="A108" s="29">
        <v>5</v>
      </c>
      <c r="B108" s="27"/>
      <c r="C108" s="34" t="s">
        <v>649</v>
      </c>
      <c r="D108" s="29" t="s">
        <v>647</v>
      </c>
      <c r="E108" s="9">
        <v>800</v>
      </c>
      <c r="F108" s="31"/>
      <c r="G108" s="32"/>
    </row>
    <row r="109" spans="1:7">
      <c r="A109" s="29">
        <v>6</v>
      </c>
      <c r="B109" s="27"/>
      <c r="C109" s="34" t="s">
        <v>650</v>
      </c>
      <c r="D109" s="29" t="s">
        <v>647</v>
      </c>
      <c r="E109" s="9" t="s">
        <v>513</v>
      </c>
      <c r="F109" s="31"/>
      <c r="G109" s="32"/>
    </row>
    <row r="110" spans="1:7">
      <c r="A110" s="29">
        <v>7</v>
      </c>
      <c r="B110" s="27"/>
      <c r="C110" s="34" t="s">
        <v>651</v>
      </c>
      <c r="D110" s="29" t="s">
        <v>647</v>
      </c>
      <c r="E110" s="9">
        <v>600</v>
      </c>
      <c r="F110" s="31"/>
      <c r="G110" s="32"/>
    </row>
    <row r="111" spans="1:7">
      <c r="A111" s="29">
        <v>8</v>
      </c>
      <c r="B111" s="27"/>
      <c r="C111" s="34" t="s">
        <v>652</v>
      </c>
      <c r="D111" s="29" t="s">
        <v>647</v>
      </c>
      <c r="E111" s="9" t="s">
        <v>513</v>
      </c>
      <c r="F111" s="31"/>
      <c r="G111" s="32"/>
    </row>
    <row r="112" spans="1:7" ht="24">
      <c r="A112" s="172" t="s">
        <v>620</v>
      </c>
      <c r="B112" s="173"/>
      <c r="C112" s="173"/>
      <c r="D112" s="29"/>
      <c r="E112" s="29">
        <v>2400</v>
      </c>
      <c r="F112" s="35" t="s">
        <v>2768</v>
      </c>
      <c r="G112" s="36" t="s">
        <v>2757</v>
      </c>
    </row>
    <row r="113" spans="1:7">
      <c r="A113" s="29" t="s">
        <v>1</v>
      </c>
      <c r="B113" s="174" t="s">
        <v>2766</v>
      </c>
      <c r="C113" s="175"/>
      <c r="D113" s="175"/>
      <c r="E113" s="175"/>
      <c r="F113" s="175"/>
      <c r="G113" s="176"/>
    </row>
    <row r="114" spans="1:7">
      <c r="A114" s="40"/>
      <c r="B114" s="41"/>
      <c r="C114" s="41"/>
      <c r="D114" s="41"/>
      <c r="E114" s="41"/>
      <c r="F114" s="40"/>
      <c r="G114" s="41"/>
    </row>
    <row r="115" spans="1:7" ht="18.75">
      <c r="A115" s="171" t="s">
        <v>2771</v>
      </c>
      <c r="B115" s="171"/>
      <c r="C115" s="171"/>
      <c r="D115" s="171"/>
      <c r="E115" s="171"/>
      <c r="F115" s="171"/>
      <c r="G115" s="171"/>
    </row>
    <row r="116" spans="1:7" ht="36">
      <c r="A116" s="27" t="s">
        <v>594</v>
      </c>
      <c r="B116" s="27" t="s">
        <v>595</v>
      </c>
      <c r="C116" s="28" t="s">
        <v>596</v>
      </c>
      <c r="D116" s="27" t="s">
        <v>597</v>
      </c>
      <c r="E116" s="27" t="s">
        <v>598</v>
      </c>
      <c r="F116" s="27" t="s">
        <v>2754</v>
      </c>
      <c r="G116" s="27" t="s">
        <v>2755</v>
      </c>
    </row>
    <row r="117" spans="1:7">
      <c r="A117" s="29">
        <v>1</v>
      </c>
      <c r="B117" s="27"/>
      <c r="C117" s="34" t="s">
        <v>495</v>
      </c>
      <c r="D117" s="29" t="s">
        <v>653</v>
      </c>
      <c r="E117" s="27">
        <v>50</v>
      </c>
      <c r="F117" s="31"/>
      <c r="G117" s="32"/>
    </row>
    <row r="118" spans="1:7">
      <c r="A118" s="29">
        <v>2</v>
      </c>
      <c r="B118" s="27"/>
      <c r="C118" s="34" t="s">
        <v>654</v>
      </c>
      <c r="D118" s="29" t="s">
        <v>653</v>
      </c>
      <c r="E118" s="9">
        <v>400</v>
      </c>
      <c r="F118" s="31"/>
      <c r="G118" s="32"/>
    </row>
    <row r="119" spans="1:7">
      <c r="A119" s="29">
        <v>3</v>
      </c>
      <c r="B119" s="27"/>
      <c r="C119" s="34" t="s">
        <v>655</v>
      </c>
      <c r="D119" s="29" t="s">
        <v>653</v>
      </c>
      <c r="E119" s="9">
        <v>600</v>
      </c>
      <c r="F119" s="31"/>
      <c r="G119" s="32"/>
    </row>
    <row r="120" spans="1:7">
      <c r="A120" s="29">
        <v>4</v>
      </c>
      <c r="B120" s="27"/>
      <c r="C120" s="34" t="s">
        <v>656</v>
      </c>
      <c r="D120" s="29" t="s">
        <v>653</v>
      </c>
      <c r="E120" s="9">
        <v>800</v>
      </c>
      <c r="F120" s="31"/>
      <c r="G120" s="32"/>
    </row>
    <row r="121" spans="1:7">
      <c r="A121" s="29">
        <v>5</v>
      </c>
      <c r="B121" s="27"/>
      <c r="C121" s="34" t="s">
        <v>657</v>
      </c>
      <c r="D121" s="29" t="s">
        <v>653</v>
      </c>
      <c r="E121" s="9">
        <v>600</v>
      </c>
      <c r="F121" s="31"/>
      <c r="G121" s="32"/>
    </row>
    <row r="122" spans="1:7">
      <c r="A122" s="29">
        <v>6</v>
      </c>
      <c r="B122" s="27"/>
      <c r="C122" s="34" t="s">
        <v>658</v>
      </c>
      <c r="D122" s="29" t="s">
        <v>653</v>
      </c>
      <c r="E122" s="9">
        <v>800</v>
      </c>
      <c r="F122" s="29"/>
      <c r="G122" s="32"/>
    </row>
    <row r="123" spans="1:7">
      <c r="A123" s="29">
        <v>7</v>
      </c>
      <c r="B123" s="27"/>
      <c r="C123" s="34" t="s">
        <v>659</v>
      </c>
      <c r="D123" s="29" t="s">
        <v>653</v>
      </c>
      <c r="E123" s="9">
        <v>800</v>
      </c>
      <c r="F123" s="31"/>
      <c r="G123" s="32"/>
    </row>
    <row r="124" spans="1:7">
      <c r="A124" s="29">
        <v>8</v>
      </c>
      <c r="B124" s="27"/>
      <c r="C124" s="34" t="s">
        <v>660</v>
      </c>
      <c r="D124" s="29" t="s">
        <v>653</v>
      </c>
      <c r="E124" s="9">
        <v>800</v>
      </c>
      <c r="F124" s="31"/>
      <c r="G124" s="32"/>
    </row>
    <row r="125" spans="1:7">
      <c r="A125" s="29">
        <v>9</v>
      </c>
      <c r="B125" s="27"/>
      <c r="C125" s="34" t="s">
        <v>661</v>
      </c>
      <c r="D125" s="29" t="s">
        <v>653</v>
      </c>
      <c r="E125" s="9">
        <v>600</v>
      </c>
      <c r="F125" s="31"/>
      <c r="G125" s="32"/>
    </row>
    <row r="126" spans="1:7">
      <c r="A126" s="29">
        <v>10</v>
      </c>
      <c r="B126" s="27"/>
      <c r="C126" s="34" t="s">
        <v>1956</v>
      </c>
      <c r="D126" s="29" t="s">
        <v>653</v>
      </c>
      <c r="E126" s="9">
        <v>100</v>
      </c>
      <c r="F126" s="31"/>
      <c r="G126" s="32"/>
    </row>
    <row r="127" spans="1:7" ht="24">
      <c r="A127" s="172" t="s">
        <v>620</v>
      </c>
      <c r="B127" s="173"/>
      <c r="C127" s="173"/>
      <c r="D127" s="29"/>
      <c r="E127" s="29">
        <v>5550</v>
      </c>
      <c r="F127" s="35" t="s">
        <v>662</v>
      </c>
      <c r="G127" s="36" t="s">
        <v>2757</v>
      </c>
    </row>
    <row r="128" spans="1:7">
      <c r="A128" s="29" t="s">
        <v>1</v>
      </c>
      <c r="B128" s="174" t="s">
        <v>2766</v>
      </c>
      <c r="C128" s="175"/>
      <c r="D128" s="175"/>
      <c r="E128" s="175"/>
      <c r="F128" s="175"/>
      <c r="G128" s="176"/>
    </row>
    <row r="129" spans="1:7">
      <c r="A129" s="40"/>
      <c r="B129" s="41"/>
      <c r="C129" s="41"/>
      <c r="D129" s="41"/>
      <c r="E129" s="41"/>
      <c r="F129" s="40"/>
      <c r="G129" s="41"/>
    </row>
    <row r="130" spans="1:7" ht="18.75">
      <c r="A130" s="171" t="s">
        <v>2772</v>
      </c>
      <c r="B130" s="171"/>
      <c r="C130" s="171"/>
      <c r="D130" s="171"/>
      <c r="E130" s="171"/>
      <c r="F130" s="171"/>
      <c r="G130" s="171"/>
    </row>
    <row r="131" spans="1:7" ht="36">
      <c r="A131" s="27" t="s">
        <v>594</v>
      </c>
      <c r="B131" s="27" t="s">
        <v>595</v>
      </c>
      <c r="C131" s="28" t="s">
        <v>596</v>
      </c>
      <c r="D131" s="27" t="s">
        <v>597</v>
      </c>
      <c r="E131" s="27" t="s">
        <v>598</v>
      </c>
      <c r="F131" s="27" t="s">
        <v>2754</v>
      </c>
      <c r="G131" s="27" t="s">
        <v>2755</v>
      </c>
    </row>
    <row r="132" spans="1:7">
      <c r="A132" s="29">
        <v>1</v>
      </c>
      <c r="B132" s="27"/>
      <c r="C132" s="34" t="s">
        <v>495</v>
      </c>
      <c r="D132" s="29" t="s">
        <v>2773</v>
      </c>
      <c r="E132" s="9">
        <v>50</v>
      </c>
      <c r="F132" s="31"/>
      <c r="G132" s="32"/>
    </row>
    <row r="133" spans="1:7">
      <c r="A133" s="29">
        <v>2</v>
      </c>
      <c r="B133" s="27"/>
      <c r="C133" s="34" t="s">
        <v>663</v>
      </c>
      <c r="D133" s="29" t="s">
        <v>2774</v>
      </c>
      <c r="E133" s="9">
        <v>200</v>
      </c>
      <c r="F133" s="31"/>
      <c r="G133" s="32"/>
    </row>
    <row r="134" spans="1:7">
      <c r="A134" s="29">
        <v>3</v>
      </c>
      <c r="B134" s="27"/>
      <c r="C134" s="34" t="s">
        <v>2775</v>
      </c>
      <c r="D134" s="29" t="s">
        <v>2776</v>
      </c>
      <c r="E134" s="9">
        <v>200</v>
      </c>
      <c r="F134" s="31"/>
      <c r="G134" s="32"/>
    </row>
    <row r="135" spans="1:7">
      <c r="A135" s="159">
        <v>4</v>
      </c>
      <c r="B135" s="159" t="s">
        <v>664</v>
      </c>
      <c r="C135" s="34" t="s">
        <v>665</v>
      </c>
      <c r="D135" s="29" t="s">
        <v>2777</v>
      </c>
      <c r="E135" s="9">
        <v>200</v>
      </c>
      <c r="F135" s="31"/>
      <c r="G135" s="32"/>
    </row>
    <row r="136" spans="1:7">
      <c r="A136" s="161"/>
      <c r="B136" s="161"/>
      <c r="C136" s="34" t="s">
        <v>666</v>
      </c>
      <c r="D136" s="29" t="s">
        <v>2777</v>
      </c>
      <c r="E136" s="9">
        <v>300</v>
      </c>
      <c r="F136" s="31"/>
      <c r="G136" s="32"/>
    </row>
    <row r="137" spans="1:7">
      <c r="A137" s="29">
        <v>5</v>
      </c>
      <c r="B137" s="27"/>
      <c r="C137" s="34" t="s">
        <v>667</v>
      </c>
      <c r="D137" s="29" t="s">
        <v>668</v>
      </c>
      <c r="E137" s="9">
        <v>400</v>
      </c>
      <c r="F137" s="31"/>
      <c r="G137" s="32"/>
    </row>
    <row r="138" spans="1:7">
      <c r="A138" s="29">
        <v>6</v>
      </c>
      <c r="B138" s="27"/>
      <c r="C138" s="34" t="s">
        <v>669</v>
      </c>
      <c r="D138" s="29" t="s">
        <v>670</v>
      </c>
      <c r="E138" s="9">
        <v>800</v>
      </c>
      <c r="F138" s="31"/>
      <c r="G138" s="32"/>
    </row>
    <row r="139" spans="1:7">
      <c r="A139" s="29">
        <v>7</v>
      </c>
      <c r="B139" s="27"/>
      <c r="C139" s="34" t="s">
        <v>2778</v>
      </c>
      <c r="D139" s="29" t="s">
        <v>2779</v>
      </c>
      <c r="E139" s="9">
        <v>800</v>
      </c>
      <c r="F139" s="31"/>
      <c r="G139" s="32"/>
    </row>
    <row r="140" spans="1:7">
      <c r="A140" s="29">
        <v>8</v>
      </c>
      <c r="B140" s="27"/>
      <c r="C140" s="34" t="s">
        <v>2780</v>
      </c>
      <c r="D140" s="29" t="s">
        <v>2779</v>
      </c>
      <c r="E140" s="9">
        <v>1200</v>
      </c>
      <c r="F140" s="31"/>
      <c r="G140" s="32"/>
    </row>
    <row r="141" spans="1:7">
      <c r="A141" s="29">
        <v>9</v>
      </c>
      <c r="B141" s="27"/>
      <c r="C141" s="34" t="s">
        <v>671</v>
      </c>
      <c r="D141" s="29" t="s">
        <v>2781</v>
      </c>
      <c r="E141" s="9">
        <v>400</v>
      </c>
      <c r="F141" s="31"/>
      <c r="G141" s="32"/>
    </row>
    <row r="142" spans="1:7">
      <c r="A142" s="29">
        <v>10</v>
      </c>
      <c r="B142" s="27"/>
      <c r="C142" s="34" t="s">
        <v>672</v>
      </c>
      <c r="D142" s="29" t="s">
        <v>2782</v>
      </c>
      <c r="E142" s="9">
        <v>400</v>
      </c>
      <c r="F142" s="31"/>
      <c r="G142" s="32"/>
    </row>
    <row r="143" spans="1:7">
      <c r="A143" s="29">
        <v>11</v>
      </c>
      <c r="B143" s="27"/>
      <c r="C143" s="34" t="s">
        <v>673</v>
      </c>
      <c r="D143" s="29" t="s">
        <v>2783</v>
      </c>
      <c r="E143" s="9">
        <v>800</v>
      </c>
      <c r="F143" s="31"/>
      <c r="G143" s="32"/>
    </row>
    <row r="144" spans="1:7" ht="24">
      <c r="A144" s="172" t="s">
        <v>620</v>
      </c>
      <c r="B144" s="173"/>
      <c r="C144" s="173"/>
      <c r="D144" s="29"/>
      <c r="E144" s="29">
        <v>5750</v>
      </c>
      <c r="F144" s="35" t="s">
        <v>662</v>
      </c>
      <c r="G144" s="36" t="s">
        <v>2757</v>
      </c>
    </row>
    <row r="145" spans="1:7">
      <c r="A145" s="29" t="s">
        <v>1</v>
      </c>
      <c r="B145" s="174" t="s">
        <v>2766</v>
      </c>
      <c r="C145" s="175"/>
      <c r="D145" s="175"/>
      <c r="E145" s="175"/>
      <c r="F145" s="175"/>
      <c r="G145" s="176"/>
    </row>
    <row r="146" spans="1:7">
      <c r="A146" s="40"/>
      <c r="B146" s="41"/>
      <c r="C146" s="41"/>
      <c r="D146" s="41"/>
      <c r="E146" s="41"/>
      <c r="F146" s="40"/>
      <c r="G146" s="41"/>
    </row>
    <row r="147" spans="1:7" ht="18.75">
      <c r="A147" s="171" t="s">
        <v>2784</v>
      </c>
      <c r="B147" s="171"/>
      <c r="C147" s="171"/>
      <c r="D147" s="171"/>
      <c r="E147" s="171"/>
      <c r="F147" s="171"/>
      <c r="G147" s="171"/>
    </row>
    <row r="148" spans="1:7" ht="36">
      <c r="A148" s="27" t="s">
        <v>594</v>
      </c>
      <c r="B148" s="27" t="s">
        <v>595</v>
      </c>
      <c r="C148" s="28" t="s">
        <v>596</v>
      </c>
      <c r="D148" s="27" t="s">
        <v>597</v>
      </c>
      <c r="E148" s="27" t="s">
        <v>598</v>
      </c>
      <c r="F148" s="27" t="s">
        <v>2754</v>
      </c>
      <c r="G148" s="27" t="s">
        <v>2755</v>
      </c>
    </row>
    <row r="149" spans="1:7">
      <c r="A149" s="27">
        <v>1</v>
      </c>
      <c r="B149" s="27"/>
      <c r="C149" s="34" t="s">
        <v>495</v>
      </c>
      <c r="D149" s="29" t="s">
        <v>674</v>
      </c>
      <c r="E149" s="27">
        <v>50</v>
      </c>
      <c r="F149" s="31"/>
      <c r="G149" s="32"/>
    </row>
    <row r="150" spans="1:7">
      <c r="A150" s="29">
        <v>2</v>
      </c>
      <c r="B150" s="27"/>
      <c r="C150" s="34" t="s">
        <v>627</v>
      </c>
      <c r="D150" s="29" t="s">
        <v>674</v>
      </c>
      <c r="E150" s="9">
        <v>100</v>
      </c>
      <c r="F150" s="31"/>
      <c r="G150" s="32"/>
    </row>
    <row r="151" spans="1:7">
      <c r="A151" s="27">
        <v>3</v>
      </c>
      <c r="B151" s="27"/>
      <c r="C151" s="34" t="s">
        <v>608</v>
      </c>
      <c r="D151" s="29" t="s">
        <v>674</v>
      </c>
      <c r="E151" s="9">
        <v>200</v>
      </c>
      <c r="F151" s="31"/>
      <c r="G151" s="32"/>
    </row>
    <row r="152" spans="1:7">
      <c r="A152" s="29">
        <v>4</v>
      </c>
      <c r="B152" s="159" t="s">
        <v>675</v>
      </c>
      <c r="C152" s="34" t="s">
        <v>667</v>
      </c>
      <c r="D152" s="29" t="s">
        <v>674</v>
      </c>
      <c r="E152" s="9">
        <v>800</v>
      </c>
      <c r="F152" s="31"/>
      <c r="G152" s="32"/>
    </row>
    <row r="153" spans="1:7">
      <c r="A153" s="27">
        <v>5</v>
      </c>
      <c r="B153" s="160"/>
      <c r="C153" s="34" t="s">
        <v>669</v>
      </c>
      <c r="D153" s="29" t="s">
        <v>674</v>
      </c>
      <c r="E153" s="9">
        <v>800</v>
      </c>
      <c r="F153" s="31"/>
      <c r="G153" s="32"/>
    </row>
    <row r="154" spans="1:7">
      <c r="A154" s="29">
        <v>6</v>
      </c>
      <c r="B154" s="161"/>
      <c r="C154" s="34" t="s">
        <v>676</v>
      </c>
      <c r="D154" s="29" t="s">
        <v>674</v>
      </c>
      <c r="E154" s="9">
        <v>400</v>
      </c>
      <c r="F154" s="31"/>
      <c r="G154" s="32"/>
    </row>
    <row r="155" spans="1:7" ht="24">
      <c r="A155" s="172" t="s">
        <v>620</v>
      </c>
      <c r="B155" s="173"/>
      <c r="C155" s="173"/>
      <c r="D155" s="29"/>
      <c r="E155" s="29">
        <v>2350</v>
      </c>
      <c r="F155" s="35" t="s">
        <v>662</v>
      </c>
      <c r="G155" s="36" t="s">
        <v>2757</v>
      </c>
    </row>
    <row r="156" spans="1:7">
      <c r="A156" s="29" t="s">
        <v>1</v>
      </c>
      <c r="B156" s="174" t="s">
        <v>2766</v>
      </c>
      <c r="C156" s="175"/>
      <c r="D156" s="175"/>
      <c r="E156" s="175"/>
      <c r="F156" s="175"/>
      <c r="G156" s="176"/>
    </row>
    <row r="157" spans="1:7">
      <c r="A157" s="40"/>
      <c r="B157" s="41"/>
      <c r="C157" s="41"/>
      <c r="D157" s="41"/>
      <c r="E157" s="41"/>
      <c r="F157" s="40"/>
      <c r="G157" s="41"/>
    </row>
    <row r="158" spans="1:7" ht="18.75">
      <c r="A158" s="148" t="s">
        <v>40</v>
      </c>
      <c r="B158" s="148"/>
      <c r="C158" s="148"/>
      <c r="D158" s="148"/>
      <c r="E158" s="148"/>
      <c r="F158" s="148"/>
      <c r="G158" s="148"/>
    </row>
    <row r="159" spans="1:7" ht="36">
      <c r="A159" s="8" t="s">
        <v>594</v>
      </c>
      <c r="B159" s="8" t="s">
        <v>595</v>
      </c>
      <c r="C159" s="28" t="s">
        <v>596</v>
      </c>
      <c r="D159" s="8" t="s">
        <v>597</v>
      </c>
      <c r="E159" s="8" t="s">
        <v>598</v>
      </c>
      <c r="F159" s="8" t="s">
        <v>2754</v>
      </c>
      <c r="G159" s="8" t="s">
        <v>2755</v>
      </c>
    </row>
    <row r="160" spans="1:7">
      <c r="A160" s="9">
        <v>1</v>
      </c>
      <c r="B160" s="8"/>
      <c r="C160" s="42" t="s">
        <v>688</v>
      </c>
      <c r="D160" s="43" t="s">
        <v>2785</v>
      </c>
      <c r="E160" s="9">
        <v>150</v>
      </c>
      <c r="F160" s="44"/>
      <c r="G160" s="45"/>
    </row>
    <row r="161" spans="1:7">
      <c r="A161" s="9">
        <v>2</v>
      </c>
      <c r="B161" s="8"/>
      <c r="C161" s="42" t="s">
        <v>2786</v>
      </c>
      <c r="D161" s="43" t="s">
        <v>2787</v>
      </c>
      <c r="E161" s="9">
        <v>150</v>
      </c>
      <c r="F161" s="44"/>
      <c r="G161" s="45"/>
    </row>
    <row r="162" spans="1:7">
      <c r="A162" s="9">
        <v>3</v>
      </c>
      <c r="B162" s="8"/>
      <c r="C162" s="42" t="s">
        <v>2788</v>
      </c>
      <c r="D162" s="43" t="s">
        <v>2789</v>
      </c>
      <c r="E162" s="9">
        <v>150</v>
      </c>
      <c r="F162" s="44"/>
      <c r="G162" s="45"/>
    </row>
    <row r="163" spans="1:7">
      <c r="A163" s="9">
        <v>4</v>
      </c>
      <c r="B163" s="8"/>
      <c r="C163" s="42" t="s">
        <v>677</v>
      </c>
      <c r="D163" s="43" t="s">
        <v>2790</v>
      </c>
      <c r="E163" s="9">
        <v>300</v>
      </c>
      <c r="F163" s="44"/>
      <c r="G163" s="45"/>
    </row>
    <row r="164" spans="1:7">
      <c r="A164" s="9">
        <v>5</v>
      </c>
      <c r="B164" s="156" t="s">
        <v>678</v>
      </c>
      <c r="C164" s="42" t="s">
        <v>679</v>
      </c>
      <c r="D164" s="43" t="s">
        <v>2791</v>
      </c>
      <c r="E164" s="9">
        <v>200</v>
      </c>
      <c r="F164" s="44"/>
      <c r="G164" s="45"/>
    </row>
    <row r="165" spans="1:7">
      <c r="A165" s="9">
        <v>6</v>
      </c>
      <c r="B165" s="157"/>
      <c r="C165" s="42" t="s">
        <v>680</v>
      </c>
      <c r="D165" s="43" t="s">
        <v>2792</v>
      </c>
      <c r="E165" s="9">
        <v>200</v>
      </c>
      <c r="F165" s="44"/>
      <c r="G165" s="45"/>
    </row>
    <row r="166" spans="1:7">
      <c r="A166" s="9">
        <v>7</v>
      </c>
      <c r="B166" s="157"/>
      <c r="C166" s="42" t="s">
        <v>681</v>
      </c>
      <c r="D166" s="43" t="s">
        <v>2793</v>
      </c>
      <c r="E166" s="9">
        <v>200</v>
      </c>
      <c r="F166" s="44"/>
      <c r="G166" s="45"/>
    </row>
    <row r="167" spans="1:7">
      <c r="A167" s="9">
        <v>8</v>
      </c>
      <c r="B167" s="157"/>
      <c r="C167" s="42" t="s">
        <v>682</v>
      </c>
      <c r="D167" s="43" t="s">
        <v>2794</v>
      </c>
      <c r="E167" s="9">
        <v>200</v>
      </c>
      <c r="F167" s="44"/>
      <c r="G167" s="45"/>
    </row>
    <row r="168" spans="1:7">
      <c r="A168" s="9">
        <v>9</v>
      </c>
      <c r="B168" s="157"/>
      <c r="C168" s="42" t="s">
        <v>683</v>
      </c>
      <c r="D168" s="43" t="s">
        <v>2795</v>
      </c>
      <c r="E168" s="9">
        <v>200</v>
      </c>
      <c r="F168" s="10"/>
      <c r="G168" s="12"/>
    </row>
    <row r="169" spans="1:7">
      <c r="A169" s="9">
        <v>10</v>
      </c>
      <c r="B169" s="158"/>
      <c r="C169" s="42" t="s">
        <v>684</v>
      </c>
      <c r="D169" s="43" t="s">
        <v>2796</v>
      </c>
      <c r="E169" s="9">
        <v>200</v>
      </c>
      <c r="F169" s="10"/>
      <c r="G169" s="12"/>
    </row>
    <row r="170" spans="1:7">
      <c r="A170" s="9">
        <v>11</v>
      </c>
      <c r="B170" s="39"/>
      <c r="C170" s="42" t="s">
        <v>2797</v>
      </c>
      <c r="D170" s="43" t="s">
        <v>2798</v>
      </c>
      <c r="E170" s="9">
        <v>600</v>
      </c>
      <c r="F170" s="10"/>
      <c r="G170" s="12"/>
    </row>
    <row r="171" spans="1:7">
      <c r="A171" s="9">
        <v>12</v>
      </c>
      <c r="B171" s="39"/>
      <c r="C171" s="42" t="s">
        <v>685</v>
      </c>
      <c r="D171" s="43" t="s">
        <v>2799</v>
      </c>
      <c r="E171" s="9">
        <v>600</v>
      </c>
      <c r="F171" s="10"/>
      <c r="G171" s="12"/>
    </row>
    <row r="172" spans="1:7">
      <c r="A172" s="9">
        <v>13</v>
      </c>
      <c r="B172" s="39"/>
      <c r="C172" s="42" t="s">
        <v>686</v>
      </c>
      <c r="D172" s="43" t="s">
        <v>2800</v>
      </c>
      <c r="E172" s="9">
        <v>150</v>
      </c>
      <c r="F172" s="10"/>
      <c r="G172" s="12"/>
    </row>
    <row r="173" spans="1:7">
      <c r="A173" s="9">
        <v>14</v>
      </c>
      <c r="B173" s="39"/>
      <c r="C173" s="42" t="s">
        <v>725</v>
      </c>
      <c r="D173" s="43" t="s">
        <v>2801</v>
      </c>
      <c r="E173" s="9">
        <v>150</v>
      </c>
      <c r="F173" s="10"/>
      <c r="G173" s="12"/>
    </row>
    <row r="174" spans="1:7">
      <c r="A174" s="9">
        <v>15</v>
      </c>
      <c r="B174" s="39"/>
      <c r="C174" s="42" t="s">
        <v>2802</v>
      </c>
      <c r="D174" s="43" t="s">
        <v>2803</v>
      </c>
      <c r="E174" s="9">
        <v>150</v>
      </c>
      <c r="F174" s="10"/>
      <c r="G174" s="12"/>
    </row>
    <row r="175" spans="1:7">
      <c r="A175" s="9">
        <v>16</v>
      </c>
      <c r="B175" s="39"/>
      <c r="C175" s="42" t="s">
        <v>691</v>
      </c>
      <c r="D175" s="43" t="s">
        <v>2803</v>
      </c>
      <c r="E175" s="9">
        <v>150</v>
      </c>
      <c r="F175" s="10"/>
      <c r="G175" s="12"/>
    </row>
    <row r="176" spans="1:7">
      <c r="A176" s="9">
        <v>17</v>
      </c>
      <c r="B176" s="39"/>
      <c r="C176" s="42" t="s">
        <v>687</v>
      </c>
      <c r="D176" s="43" t="s">
        <v>2804</v>
      </c>
      <c r="E176" s="9">
        <v>6000</v>
      </c>
      <c r="F176" s="10"/>
      <c r="G176" s="12"/>
    </row>
    <row r="177" spans="1:7">
      <c r="A177" s="9">
        <v>18</v>
      </c>
      <c r="B177" s="39"/>
      <c r="C177" s="42" t="s">
        <v>713</v>
      </c>
      <c r="D177" s="43" t="s">
        <v>2805</v>
      </c>
      <c r="E177" s="9">
        <v>800</v>
      </c>
      <c r="F177" s="10"/>
      <c r="G177" s="12"/>
    </row>
    <row r="178" spans="1:7">
      <c r="A178" s="9">
        <v>19</v>
      </c>
      <c r="B178" s="39"/>
      <c r="C178" s="42" t="s">
        <v>1049</v>
      </c>
      <c r="D178" s="43" t="s">
        <v>2806</v>
      </c>
      <c r="E178" s="9">
        <v>100</v>
      </c>
      <c r="F178" s="10"/>
      <c r="G178" s="12"/>
    </row>
    <row r="179" spans="1:7">
      <c r="A179" s="9">
        <v>20</v>
      </c>
      <c r="B179" s="39"/>
      <c r="C179" s="42" t="s">
        <v>2807</v>
      </c>
      <c r="D179" s="43" t="s">
        <v>2808</v>
      </c>
      <c r="E179" s="9">
        <v>200</v>
      </c>
      <c r="F179" s="10"/>
      <c r="G179" s="12"/>
    </row>
    <row r="180" spans="1:7">
      <c r="A180" s="149" t="s">
        <v>620</v>
      </c>
      <c r="B180" s="150"/>
      <c r="C180" s="150"/>
      <c r="D180" s="9"/>
      <c r="E180" s="9">
        <v>10850</v>
      </c>
      <c r="F180" s="36" t="s">
        <v>2809</v>
      </c>
      <c r="G180" s="12" t="s">
        <v>2670</v>
      </c>
    </row>
    <row r="181" spans="1:7">
      <c r="A181" s="9" t="s">
        <v>1</v>
      </c>
      <c r="B181" s="152" t="s">
        <v>2810</v>
      </c>
      <c r="C181" s="153"/>
      <c r="D181" s="153"/>
      <c r="E181" s="153"/>
      <c r="F181" s="153"/>
      <c r="G181" s="154"/>
    </row>
    <row r="182" spans="1:7">
      <c r="A182" s="46"/>
      <c r="B182" s="47"/>
      <c r="C182" s="47"/>
      <c r="D182" s="47"/>
      <c r="E182" s="47"/>
      <c r="F182" s="46"/>
      <c r="G182" s="47"/>
    </row>
    <row r="183" spans="1:7" ht="18.75">
      <c r="A183" s="148" t="s">
        <v>41</v>
      </c>
      <c r="B183" s="148"/>
      <c r="C183" s="148"/>
      <c r="D183" s="148"/>
      <c r="E183" s="148"/>
      <c r="F183" s="148"/>
      <c r="G183" s="148"/>
    </row>
    <row r="184" spans="1:7" ht="36">
      <c r="A184" s="8" t="s">
        <v>594</v>
      </c>
      <c r="B184" s="8" t="s">
        <v>595</v>
      </c>
      <c r="C184" s="28" t="s">
        <v>596</v>
      </c>
      <c r="D184" s="8" t="s">
        <v>597</v>
      </c>
      <c r="E184" s="8" t="s">
        <v>598</v>
      </c>
      <c r="F184" s="8" t="s">
        <v>2754</v>
      </c>
      <c r="G184" s="8" t="s">
        <v>2755</v>
      </c>
    </row>
    <row r="185" spans="1:7">
      <c r="A185" s="9">
        <v>1</v>
      </c>
      <c r="B185" s="39"/>
      <c r="C185" s="42" t="s">
        <v>688</v>
      </c>
      <c r="D185" s="43" t="s">
        <v>2811</v>
      </c>
      <c r="E185" s="9">
        <v>150</v>
      </c>
      <c r="F185" s="10"/>
      <c r="G185" s="12"/>
    </row>
    <row r="186" spans="1:7">
      <c r="A186" s="9">
        <v>2</v>
      </c>
      <c r="B186" s="39"/>
      <c r="C186" s="42" t="s">
        <v>689</v>
      </c>
      <c r="D186" s="43" t="s">
        <v>2812</v>
      </c>
      <c r="E186" s="9">
        <v>300</v>
      </c>
      <c r="F186" s="10"/>
      <c r="G186" s="12"/>
    </row>
    <row r="187" spans="1:7">
      <c r="A187" s="9">
        <v>3</v>
      </c>
      <c r="B187" s="39"/>
      <c r="C187" s="42" t="s">
        <v>2788</v>
      </c>
      <c r="D187" s="43" t="s">
        <v>2813</v>
      </c>
      <c r="E187" s="9">
        <v>300</v>
      </c>
      <c r="F187" s="10"/>
      <c r="G187" s="12"/>
    </row>
    <row r="188" spans="1:7">
      <c r="A188" s="9">
        <v>4</v>
      </c>
      <c r="B188" s="39"/>
      <c r="C188" s="42" t="s">
        <v>2814</v>
      </c>
      <c r="D188" s="43" t="s">
        <v>2815</v>
      </c>
      <c r="E188" s="9">
        <v>150</v>
      </c>
      <c r="F188" s="10"/>
      <c r="G188" s="12"/>
    </row>
    <row r="189" spans="1:7">
      <c r="A189" s="9">
        <v>5</v>
      </c>
      <c r="B189" s="39"/>
      <c r="C189" s="42" t="s">
        <v>690</v>
      </c>
      <c r="D189" s="43" t="s">
        <v>2816</v>
      </c>
      <c r="E189" s="9">
        <v>150</v>
      </c>
      <c r="F189" s="10"/>
      <c r="G189" s="12"/>
    </row>
    <row r="190" spans="1:7">
      <c r="A190" s="9">
        <v>6</v>
      </c>
      <c r="B190" s="156" t="s">
        <v>678</v>
      </c>
      <c r="C190" s="42" t="s">
        <v>681</v>
      </c>
      <c r="D190" s="43" t="s">
        <v>2817</v>
      </c>
      <c r="E190" s="9">
        <v>200</v>
      </c>
      <c r="F190" s="10"/>
      <c r="G190" s="12"/>
    </row>
    <row r="191" spans="1:7">
      <c r="A191" s="9">
        <v>7</v>
      </c>
      <c r="B191" s="158"/>
      <c r="C191" s="42" t="s">
        <v>2818</v>
      </c>
      <c r="D191" s="43" t="s">
        <v>2819</v>
      </c>
      <c r="E191" s="9">
        <v>200</v>
      </c>
      <c r="F191" s="10"/>
      <c r="G191" s="12"/>
    </row>
    <row r="192" spans="1:7">
      <c r="A192" s="9">
        <v>8</v>
      </c>
      <c r="B192" s="39"/>
      <c r="C192" s="42" t="s">
        <v>2797</v>
      </c>
      <c r="D192" s="43" t="s">
        <v>2820</v>
      </c>
      <c r="E192" s="9">
        <v>600</v>
      </c>
      <c r="F192" s="10"/>
      <c r="G192" s="12"/>
    </row>
    <row r="193" spans="1:7">
      <c r="A193" s="9">
        <v>9</v>
      </c>
      <c r="B193" s="39"/>
      <c r="C193" s="42" t="s">
        <v>2821</v>
      </c>
      <c r="D193" s="43" t="s">
        <v>2822</v>
      </c>
      <c r="E193" s="9">
        <v>800</v>
      </c>
      <c r="F193" s="10"/>
      <c r="G193" s="12"/>
    </row>
    <row r="194" spans="1:7">
      <c r="A194" s="9">
        <v>10</v>
      </c>
      <c r="B194" s="39"/>
      <c r="C194" s="42" t="s">
        <v>685</v>
      </c>
      <c r="D194" s="43" t="s">
        <v>2823</v>
      </c>
      <c r="E194" s="9">
        <v>600</v>
      </c>
      <c r="F194" s="10"/>
      <c r="G194" s="12"/>
    </row>
    <row r="195" spans="1:7">
      <c r="A195" s="9">
        <v>11</v>
      </c>
      <c r="B195" s="39"/>
      <c r="C195" s="42" t="s">
        <v>725</v>
      </c>
      <c r="D195" s="43" t="s">
        <v>2824</v>
      </c>
      <c r="E195" s="9">
        <v>150</v>
      </c>
      <c r="F195" s="10"/>
      <c r="G195" s="12"/>
    </row>
    <row r="196" spans="1:7">
      <c r="A196" s="9">
        <v>12</v>
      </c>
      <c r="B196" s="39"/>
      <c r="C196" s="42" t="s">
        <v>2825</v>
      </c>
      <c r="D196" s="43" t="s">
        <v>2826</v>
      </c>
      <c r="E196" s="9">
        <v>150</v>
      </c>
      <c r="F196" s="10"/>
      <c r="G196" s="12"/>
    </row>
    <row r="197" spans="1:7">
      <c r="A197" s="9">
        <v>13</v>
      </c>
      <c r="B197" s="39"/>
      <c r="C197" s="42" t="s">
        <v>691</v>
      </c>
      <c r="D197" s="43" t="s">
        <v>2826</v>
      </c>
      <c r="E197" s="9">
        <v>150</v>
      </c>
      <c r="F197" s="10"/>
      <c r="G197" s="12"/>
    </row>
    <row r="198" spans="1:7">
      <c r="A198" s="9">
        <v>14</v>
      </c>
      <c r="B198" s="39"/>
      <c r="C198" s="42" t="s">
        <v>692</v>
      </c>
      <c r="D198" s="43" t="s">
        <v>2827</v>
      </c>
      <c r="E198" s="9">
        <v>200</v>
      </c>
      <c r="F198" s="10"/>
      <c r="G198" s="12"/>
    </row>
    <row r="199" spans="1:7">
      <c r="A199" s="9">
        <v>15</v>
      </c>
      <c r="B199" s="39"/>
      <c r="C199" s="42" t="s">
        <v>687</v>
      </c>
      <c r="D199" s="43" t="s">
        <v>2828</v>
      </c>
      <c r="E199" s="9" t="s">
        <v>2829</v>
      </c>
      <c r="F199" s="10"/>
      <c r="G199" s="12"/>
    </row>
    <row r="200" spans="1:7">
      <c r="A200" s="9">
        <v>16</v>
      </c>
      <c r="B200" s="39"/>
      <c r="C200" s="42" t="s">
        <v>713</v>
      </c>
      <c r="D200" s="43" t="s">
        <v>2805</v>
      </c>
      <c r="E200" s="9">
        <v>800</v>
      </c>
      <c r="F200" s="10"/>
      <c r="G200" s="12"/>
    </row>
    <row r="201" spans="1:7">
      <c r="A201" s="9">
        <v>17</v>
      </c>
      <c r="B201" s="39"/>
      <c r="C201" s="42" t="s">
        <v>1049</v>
      </c>
      <c r="D201" s="43" t="s">
        <v>2830</v>
      </c>
      <c r="E201" s="9">
        <v>100</v>
      </c>
      <c r="F201" s="10"/>
      <c r="G201" s="12"/>
    </row>
    <row r="202" spans="1:7">
      <c r="A202" s="149" t="s">
        <v>620</v>
      </c>
      <c r="B202" s="150"/>
      <c r="C202" s="150"/>
      <c r="D202" s="9"/>
      <c r="E202" s="9">
        <v>5000</v>
      </c>
      <c r="F202" s="36" t="s">
        <v>2809</v>
      </c>
      <c r="G202" s="12" t="s">
        <v>2670</v>
      </c>
    </row>
    <row r="203" spans="1:7">
      <c r="A203" s="9" t="s">
        <v>1</v>
      </c>
      <c r="B203" s="152" t="s">
        <v>2810</v>
      </c>
      <c r="C203" s="153"/>
      <c r="D203" s="153"/>
      <c r="E203" s="153"/>
      <c r="F203" s="153"/>
      <c r="G203" s="154"/>
    </row>
    <row r="204" spans="1:7">
      <c r="A204" s="46"/>
      <c r="B204" s="47"/>
      <c r="C204" s="47"/>
      <c r="D204" s="47"/>
      <c r="E204" s="47"/>
      <c r="F204" s="46"/>
      <c r="G204" s="47"/>
    </row>
    <row r="205" spans="1:7" ht="18.75">
      <c r="A205" s="171" t="s">
        <v>42</v>
      </c>
      <c r="B205" s="171"/>
      <c r="C205" s="171"/>
      <c r="D205" s="171"/>
      <c r="E205" s="171"/>
      <c r="F205" s="171"/>
      <c r="G205" s="171"/>
    </row>
    <row r="206" spans="1:7" ht="36">
      <c r="A206" s="27" t="s">
        <v>594</v>
      </c>
      <c r="B206" s="27" t="s">
        <v>595</v>
      </c>
      <c r="C206" s="28" t="s">
        <v>596</v>
      </c>
      <c r="D206" s="27" t="s">
        <v>597</v>
      </c>
      <c r="E206" s="27" t="s">
        <v>598</v>
      </c>
      <c r="F206" s="27" t="s">
        <v>2754</v>
      </c>
      <c r="G206" s="27" t="s">
        <v>2755</v>
      </c>
    </row>
    <row r="207" spans="1:7">
      <c r="A207" s="29">
        <v>1</v>
      </c>
      <c r="B207" s="33"/>
      <c r="C207" s="34" t="s">
        <v>495</v>
      </c>
      <c r="D207" s="29" t="s">
        <v>693</v>
      </c>
      <c r="E207" s="9">
        <v>100</v>
      </c>
      <c r="F207" s="35"/>
      <c r="G207" s="36"/>
    </row>
    <row r="208" spans="1:7">
      <c r="A208" s="29">
        <v>2</v>
      </c>
      <c r="B208" s="33"/>
      <c r="C208" s="34" t="s">
        <v>2831</v>
      </c>
      <c r="D208" s="29" t="s">
        <v>693</v>
      </c>
      <c r="E208" s="9">
        <v>100</v>
      </c>
      <c r="F208" s="35"/>
      <c r="G208" s="36"/>
    </row>
    <row r="209" spans="1:7">
      <c r="A209" s="29">
        <v>3</v>
      </c>
      <c r="B209" s="33"/>
      <c r="C209" s="34" t="s">
        <v>694</v>
      </c>
      <c r="D209" s="29" t="s">
        <v>693</v>
      </c>
      <c r="E209" s="9">
        <v>100</v>
      </c>
      <c r="F209" s="35"/>
      <c r="G209" s="36"/>
    </row>
    <row r="210" spans="1:7">
      <c r="A210" s="29">
        <v>4</v>
      </c>
      <c r="B210" s="33"/>
      <c r="C210" s="34" t="s">
        <v>2832</v>
      </c>
      <c r="D210" s="29" t="s">
        <v>695</v>
      </c>
      <c r="E210" s="9">
        <v>400</v>
      </c>
      <c r="F210" s="35"/>
      <c r="G210" s="36"/>
    </row>
    <row r="211" spans="1:7">
      <c r="A211" s="29">
        <v>5</v>
      </c>
      <c r="B211" s="33"/>
      <c r="C211" s="34" t="s">
        <v>696</v>
      </c>
      <c r="D211" s="29" t="s">
        <v>693</v>
      </c>
      <c r="E211" s="9">
        <v>100</v>
      </c>
      <c r="F211" s="35"/>
      <c r="G211" s="36"/>
    </row>
    <row r="212" spans="1:7">
      <c r="A212" s="29">
        <v>6</v>
      </c>
      <c r="B212" s="33"/>
      <c r="C212" s="34" t="s">
        <v>2833</v>
      </c>
      <c r="D212" s="29" t="s">
        <v>693</v>
      </c>
      <c r="E212" s="9">
        <v>700</v>
      </c>
      <c r="F212" s="35"/>
      <c r="G212" s="36"/>
    </row>
    <row r="213" spans="1:7">
      <c r="A213" s="29">
        <v>7</v>
      </c>
      <c r="B213" s="33"/>
      <c r="C213" s="34" t="s">
        <v>2834</v>
      </c>
      <c r="D213" s="29" t="s">
        <v>693</v>
      </c>
      <c r="E213" s="9">
        <v>700</v>
      </c>
      <c r="F213" s="35"/>
      <c r="G213" s="36"/>
    </row>
    <row r="214" spans="1:7" ht="24">
      <c r="A214" s="172" t="s">
        <v>620</v>
      </c>
      <c r="B214" s="173"/>
      <c r="C214" s="177"/>
      <c r="D214" s="29"/>
      <c r="E214" s="29">
        <v>2200</v>
      </c>
      <c r="F214" s="35" t="s">
        <v>2768</v>
      </c>
      <c r="G214" s="36" t="s">
        <v>2835</v>
      </c>
    </row>
    <row r="215" spans="1:7">
      <c r="A215" s="29" t="s">
        <v>1</v>
      </c>
      <c r="B215" s="174" t="s">
        <v>2836</v>
      </c>
      <c r="C215" s="175"/>
      <c r="D215" s="175"/>
      <c r="E215" s="175"/>
      <c r="F215" s="175"/>
      <c r="G215" s="176"/>
    </row>
    <row r="217" spans="1:7" ht="18.75">
      <c r="A217" s="171" t="s">
        <v>2569</v>
      </c>
      <c r="B217" s="171"/>
      <c r="C217" s="171"/>
      <c r="D217" s="171"/>
      <c r="E217" s="171"/>
      <c r="F217" s="171"/>
      <c r="G217" s="171"/>
    </row>
    <row r="218" spans="1:7" ht="36">
      <c r="A218" s="27" t="s">
        <v>594</v>
      </c>
      <c r="B218" s="27" t="s">
        <v>595</v>
      </c>
      <c r="C218" s="28" t="s">
        <v>596</v>
      </c>
      <c r="D218" s="8" t="s">
        <v>597</v>
      </c>
      <c r="E218" s="27" t="s">
        <v>598</v>
      </c>
      <c r="F218" s="27" t="s">
        <v>2754</v>
      </c>
      <c r="G218" s="27" t="s">
        <v>2755</v>
      </c>
    </row>
    <row r="219" spans="1:7">
      <c r="A219" s="29">
        <v>1</v>
      </c>
      <c r="B219" s="33"/>
      <c r="C219" s="42" t="s">
        <v>1145</v>
      </c>
      <c r="D219" s="43" t="s">
        <v>2837</v>
      </c>
      <c r="E219" s="48">
        <v>50</v>
      </c>
      <c r="F219" s="31"/>
      <c r="G219" s="32"/>
    </row>
    <row r="220" spans="1:7">
      <c r="A220" s="29">
        <v>2</v>
      </c>
      <c r="B220" s="33"/>
      <c r="C220" s="42" t="s">
        <v>2591</v>
      </c>
      <c r="D220" s="43" t="s">
        <v>2837</v>
      </c>
      <c r="E220" s="178">
        <v>100</v>
      </c>
      <c r="F220" s="31"/>
      <c r="G220" s="32"/>
    </row>
    <row r="221" spans="1:7">
      <c r="A221" s="29">
        <v>3</v>
      </c>
      <c r="B221" s="33"/>
      <c r="C221" s="42" t="s">
        <v>2838</v>
      </c>
      <c r="D221" s="43" t="s">
        <v>2837</v>
      </c>
      <c r="E221" s="179"/>
      <c r="F221" s="31"/>
      <c r="G221" s="32"/>
    </row>
    <row r="222" spans="1:7">
      <c r="A222" s="29">
        <v>4</v>
      </c>
      <c r="B222" s="33"/>
      <c r="C222" s="42" t="s">
        <v>2839</v>
      </c>
      <c r="D222" s="43" t="s">
        <v>2837</v>
      </c>
      <c r="E222" s="180"/>
      <c r="F222" s="31"/>
      <c r="G222" s="32"/>
    </row>
    <row r="223" spans="1:7">
      <c r="A223" s="29">
        <v>5</v>
      </c>
      <c r="B223" s="33"/>
      <c r="C223" s="42" t="s">
        <v>2840</v>
      </c>
      <c r="D223" s="43" t="s">
        <v>2837</v>
      </c>
      <c r="E223" s="48">
        <v>200</v>
      </c>
      <c r="F223" s="31"/>
      <c r="G223" s="32"/>
    </row>
    <row r="224" spans="1:7">
      <c r="A224" s="29">
        <v>6</v>
      </c>
      <c r="B224" s="33"/>
      <c r="C224" s="42" t="s">
        <v>697</v>
      </c>
      <c r="D224" s="43" t="s">
        <v>2837</v>
      </c>
      <c r="E224" s="48">
        <v>800</v>
      </c>
      <c r="F224" s="31"/>
      <c r="G224" s="32"/>
    </row>
    <row r="225" spans="1:7">
      <c r="A225" s="29">
        <v>7</v>
      </c>
      <c r="B225" s="33"/>
      <c r="C225" s="42" t="s">
        <v>887</v>
      </c>
      <c r="D225" s="43" t="s">
        <v>2837</v>
      </c>
      <c r="E225" s="49">
        <v>400</v>
      </c>
      <c r="F225" s="31"/>
      <c r="G225" s="32"/>
    </row>
    <row r="226" spans="1:7">
      <c r="A226" s="29">
        <v>8</v>
      </c>
      <c r="B226" s="33"/>
      <c r="C226" s="42" t="s">
        <v>661</v>
      </c>
      <c r="D226" s="43" t="s">
        <v>2837</v>
      </c>
      <c r="E226" s="49">
        <v>400</v>
      </c>
      <c r="F226" s="31"/>
      <c r="G226" s="32"/>
    </row>
    <row r="227" spans="1:7">
      <c r="A227" s="29">
        <v>9</v>
      </c>
      <c r="B227" s="33"/>
      <c r="C227" s="42" t="s">
        <v>2841</v>
      </c>
      <c r="D227" s="43" t="s">
        <v>2837</v>
      </c>
      <c r="E227" s="49">
        <v>400</v>
      </c>
      <c r="F227" s="31"/>
      <c r="G227" s="32"/>
    </row>
    <row r="228" spans="1:7">
      <c r="A228" s="29">
        <v>10</v>
      </c>
      <c r="B228" s="33"/>
      <c r="C228" s="42" t="s">
        <v>692</v>
      </c>
      <c r="D228" s="43" t="s">
        <v>2837</v>
      </c>
      <c r="E228" s="49">
        <v>400</v>
      </c>
      <c r="F228" s="31"/>
      <c r="G228" s="32"/>
    </row>
    <row r="229" spans="1:7">
      <c r="A229" s="29">
        <v>11</v>
      </c>
      <c r="B229" s="33"/>
      <c r="C229" s="42" t="s">
        <v>2842</v>
      </c>
      <c r="D229" s="43" t="s">
        <v>2837</v>
      </c>
      <c r="E229" s="49">
        <v>400</v>
      </c>
      <c r="F229" s="31"/>
      <c r="G229" s="32"/>
    </row>
    <row r="230" spans="1:7">
      <c r="A230" s="29">
        <v>12</v>
      </c>
      <c r="B230" s="33"/>
      <c r="C230" s="42" t="s">
        <v>2843</v>
      </c>
      <c r="D230" s="43" t="s">
        <v>2837</v>
      </c>
      <c r="E230" s="49" t="s">
        <v>513</v>
      </c>
      <c r="F230" s="31"/>
      <c r="G230" s="32"/>
    </row>
    <row r="231" spans="1:7">
      <c r="A231" s="29">
        <v>13</v>
      </c>
      <c r="B231" s="33"/>
      <c r="C231" s="42" t="s">
        <v>2584</v>
      </c>
      <c r="D231" s="43" t="s">
        <v>2837</v>
      </c>
      <c r="E231" s="49" t="s">
        <v>513</v>
      </c>
      <c r="F231" s="31"/>
      <c r="G231" s="32"/>
    </row>
    <row r="232" spans="1:7">
      <c r="A232" s="29">
        <v>14</v>
      </c>
      <c r="B232" s="33"/>
      <c r="C232" s="42" t="s">
        <v>2844</v>
      </c>
      <c r="D232" s="43" t="s">
        <v>2837</v>
      </c>
      <c r="E232" s="49">
        <v>800</v>
      </c>
      <c r="F232" s="31"/>
      <c r="G232" s="32"/>
    </row>
    <row r="233" spans="1:7" ht="24">
      <c r="A233" s="172" t="s">
        <v>620</v>
      </c>
      <c r="B233" s="173"/>
      <c r="C233" s="173"/>
      <c r="D233" s="29"/>
      <c r="E233" s="29">
        <v>3950</v>
      </c>
      <c r="F233" s="35" t="s">
        <v>662</v>
      </c>
      <c r="G233" s="36" t="s">
        <v>2670</v>
      </c>
    </row>
    <row r="234" spans="1:7">
      <c r="A234" s="29" t="s">
        <v>1</v>
      </c>
      <c r="B234" s="174" t="s">
        <v>2845</v>
      </c>
      <c r="C234" s="175"/>
      <c r="D234" s="175"/>
      <c r="E234" s="175"/>
      <c r="F234" s="175"/>
      <c r="G234" s="176"/>
    </row>
    <row r="235" spans="1:7">
      <c r="A235" s="40"/>
      <c r="B235" s="41"/>
      <c r="C235" s="41"/>
      <c r="D235" s="41"/>
      <c r="E235" s="41"/>
      <c r="F235" s="40"/>
      <c r="G235" s="41"/>
    </row>
    <row r="236" spans="1:7" ht="18.75">
      <c r="A236" s="171" t="s">
        <v>2846</v>
      </c>
      <c r="B236" s="171"/>
      <c r="C236" s="171"/>
      <c r="D236" s="171"/>
      <c r="E236" s="171"/>
      <c r="F236" s="171"/>
      <c r="G236" s="171"/>
    </row>
    <row r="237" spans="1:7" ht="36">
      <c r="A237" s="27" t="s">
        <v>594</v>
      </c>
      <c r="B237" s="27" t="s">
        <v>595</v>
      </c>
      <c r="C237" s="28" t="s">
        <v>596</v>
      </c>
      <c r="D237" s="27" t="s">
        <v>597</v>
      </c>
      <c r="E237" s="27" t="s">
        <v>598</v>
      </c>
      <c r="F237" s="27" t="s">
        <v>2754</v>
      </c>
      <c r="G237" s="27" t="s">
        <v>2755</v>
      </c>
    </row>
    <row r="238" spans="1:7" ht="45">
      <c r="A238" s="29">
        <v>1</v>
      </c>
      <c r="B238" s="159" t="s">
        <v>2585</v>
      </c>
      <c r="C238" s="29" t="s">
        <v>2586</v>
      </c>
      <c r="D238" s="29" t="s">
        <v>2587</v>
      </c>
      <c r="E238" s="29">
        <v>600</v>
      </c>
      <c r="F238" s="50" t="s">
        <v>2847</v>
      </c>
      <c r="G238" s="51" t="s">
        <v>2848</v>
      </c>
    </row>
    <row r="239" spans="1:7" ht="56.25">
      <c r="A239" s="29">
        <v>2</v>
      </c>
      <c r="B239" s="161"/>
      <c r="C239" s="29" t="s">
        <v>2588</v>
      </c>
      <c r="D239" s="29" t="s">
        <v>2589</v>
      </c>
      <c r="E239" s="29">
        <v>1000</v>
      </c>
      <c r="F239" s="50" t="s">
        <v>2849</v>
      </c>
      <c r="G239" s="52" t="s">
        <v>2850</v>
      </c>
    </row>
    <row r="240" spans="1:7" ht="24">
      <c r="A240" s="29">
        <v>3</v>
      </c>
      <c r="B240" s="29" t="s">
        <v>1145</v>
      </c>
      <c r="C240" s="29" t="s">
        <v>2590</v>
      </c>
      <c r="D240" s="29" t="s">
        <v>2589</v>
      </c>
      <c r="E240" s="29">
        <v>500</v>
      </c>
      <c r="F240" s="31"/>
      <c r="G240" s="32"/>
    </row>
    <row r="241" spans="1:7">
      <c r="A241" s="29">
        <v>4</v>
      </c>
      <c r="B241" s="159" t="s">
        <v>2591</v>
      </c>
      <c r="C241" s="29" t="s">
        <v>2592</v>
      </c>
      <c r="D241" s="29" t="s">
        <v>2589</v>
      </c>
      <c r="E241" s="29">
        <v>100</v>
      </c>
      <c r="F241" s="29"/>
      <c r="G241" s="29"/>
    </row>
    <row r="242" spans="1:7">
      <c r="A242" s="29">
        <v>5</v>
      </c>
      <c r="B242" s="160"/>
      <c r="C242" s="29" t="s">
        <v>2593</v>
      </c>
      <c r="D242" s="29" t="s">
        <v>2589</v>
      </c>
      <c r="E242" s="29">
        <v>100</v>
      </c>
      <c r="F242" s="29"/>
      <c r="G242" s="29"/>
    </row>
    <row r="243" spans="1:7">
      <c r="A243" s="29">
        <v>6</v>
      </c>
      <c r="B243" s="160"/>
      <c r="C243" s="29" t="s">
        <v>1319</v>
      </c>
      <c r="D243" s="29" t="s">
        <v>2589</v>
      </c>
      <c r="E243" s="29">
        <v>100</v>
      </c>
      <c r="F243" s="29"/>
      <c r="G243" s="29"/>
    </row>
    <row r="244" spans="1:7">
      <c r="A244" s="29">
        <v>7</v>
      </c>
      <c r="B244" s="160"/>
      <c r="C244" s="29" t="s">
        <v>2594</v>
      </c>
      <c r="D244" s="29" t="s">
        <v>2589</v>
      </c>
      <c r="E244" s="29">
        <v>100</v>
      </c>
      <c r="F244" s="29"/>
      <c r="G244" s="29"/>
    </row>
    <row r="245" spans="1:7">
      <c r="A245" s="29">
        <v>8</v>
      </c>
      <c r="B245" s="161"/>
      <c r="C245" s="29" t="s">
        <v>2595</v>
      </c>
      <c r="D245" s="29" t="s">
        <v>2589</v>
      </c>
      <c r="E245" s="29">
        <v>500</v>
      </c>
      <c r="F245" s="29"/>
      <c r="G245" s="29"/>
    </row>
    <row r="246" spans="1:7">
      <c r="A246" s="29">
        <v>9</v>
      </c>
      <c r="B246" s="159" t="s">
        <v>844</v>
      </c>
      <c r="C246" s="29" t="s">
        <v>2596</v>
      </c>
      <c r="D246" s="29" t="s">
        <v>2589</v>
      </c>
      <c r="E246" s="29">
        <v>1000</v>
      </c>
      <c r="F246" s="29"/>
      <c r="G246" s="29"/>
    </row>
    <row r="247" spans="1:7">
      <c r="A247" s="29">
        <v>10</v>
      </c>
      <c r="B247" s="160"/>
      <c r="C247" s="29" t="s">
        <v>2597</v>
      </c>
      <c r="D247" s="29" t="s">
        <v>2589</v>
      </c>
      <c r="E247" s="29">
        <v>600</v>
      </c>
      <c r="F247" s="29"/>
      <c r="G247" s="29"/>
    </row>
    <row r="248" spans="1:7">
      <c r="A248" s="29">
        <v>11</v>
      </c>
      <c r="B248" s="161"/>
      <c r="C248" s="29" t="s">
        <v>2598</v>
      </c>
      <c r="D248" s="29" t="s">
        <v>2589</v>
      </c>
      <c r="E248" s="29">
        <v>1200</v>
      </c>
      <c r="F248" s="29"/>
      <c r="G248" s="29"/>
    </row>
    <row r="249" spans="1:7">
      <c r="A249" s="172" t="s">
        <v>620</v>
      </c>
      <c r="B249" s="173"/>
      <c r="C249" s="177"/>
      <c r="D249" s="29" t="s">
        <v>2599</v>
      </c>
      <c r="E249" s="29">
        <v>5800</v>
      </c>
      <c r="F249" s="29" t="s">
        <v>2600</v>
      </c>
      <c r="G249" s="29"/>
    </row>
    <row r="250" spans="1:7">
      <c r="A250" s="29" t="s">
        <v>1</v>
      </c>
      <c r="B250" s="174" t="s">
        <v>2851</v>
      </c>
      <c r="C250" s="175"/>
      <c r="D250" s="175"/>
      <c r="E250" s="175"/>
      <c r="F250" s="175"/>
      <c r="G250" s="176"/>
    </row>
    <row r="251" spans="1:7">
      <c r="A251" s="40"/>
      <c r="B251" s="41"/>
      <c r="C251" s="41"/>
      <c r="D251" s="41"/>
      <c r="E251" s="41"/>
      <c r="F251" s="40"/>
      <c r="G251" s="41"/>
    </row>
    <row r="252" spans="1:7" ht="18.75">
      <c r="A252" s="171" t="s">
        <v>2852</v>
      </c>
      <c r="B252" s="171"/>
      <c r="C252" s="171"/>
      <c r="D252" s="171"/>
      <c r="E252" s="171"/>
      <c r="F252" s="171"/>
      <c r="G252" s="171"/>
    </row>
    <row r="253" spans="1:7" ht="36">
      <c r="A253" s="27" t="s">
        <v>594</v>
      </c>
      <c r="B253" s="27" t="s">
        <v>595</v>
      </c>
      <c r="C253" s="28" t="s">
        <v>596</v>
      </c>
      <c r="D253" s="27" t="s">
        <v>597</v>
      </c>
      <c r="E253" s="27" t="s">
        <v>598</v>
      </c>
      <c r="F253" s="27" t="s">
        <v>2754</v>
      </c>
      <c r="G253" s="27" t="s">
        <v>2755</v>
      </c>
    </row>
    <row r="254" spans="1:7">
      <c r="A254" s="29">
        <v>1</v>
      </c>
      <c r="B254" s="33"/>
      <c r="C254" s="34" t="s">
        <v>1145</v>
      </c>
      <c r="D254" s="29" t="s">
        <v>2601</v>
      </c>
      <c r="E254" s="9">
        <v>100</v>
      </c>
      <c r="F254" s="31"/>
      <c r="G254" s="32">
        <v>50</v>
      </c>
    </row>
    <row r="255" spans="1:7">
      <c r="A255" s="29">
        <v>2</v>
      </c>
      <c r="B255" s="33"/>
      <c r="C255" s="34" t="s">
        <v>2602</v>
      </c>
      <c r="D255" s="29" t="s">
        <v>2601</v>
      </c>
      <c r="E255" s="9">
        <v>100</v>
      </c>
      <c r="F255" s="31"/>
      <c r="G255" s="32">
        <v>50</v>
      </c>
    </row>
    <row r="256" spans="1:7">
      <c r="A256" s="29">
        <v>3</v>
      </c>
      <c r="B256" s="33"/>
      <c r="C256" s="34" t="s">
        <v>1589</v>
      </c>
      <c r="D256" s="29" t="s">
        <v>2603</v>
      </c>
      <c r="E256" s="9">
        <v>100</v>
      </c>
      <c r="F256" s="31"/>
      <c r="G256" s="32">
        <v>50</v>
      </c>
    </row>
    <row r="257" spans="1:7">
      <c r="A257" s="29">
        <v>4</v>
      </c>
      <c r="B257" s="33"/>
      <c r="C257" s="34" t="s">
        <v>2604</v>
      </c>
      <c r="D257" s="29" t="s">
        <v>2853</v>
      </c>
      <c r="E257" s="9">
        <v>1000</v>
      </c>
      <c r="F257" s="31" t="s">
        <v>2605</v>
      </c>
      <c r="G257" s="32">
        <v>5</v>
      </c>
    </row>
    <row r="258" spans="1:7">
      <c r="A258" s="29">
        <v>5</v>
      </c>
      <c r="B258" s="33"/>
      <c r="C258" s="34" t="s">
        <v>692</v>
      </c>
      <c r="D258" s="29" t="s">
        <v>2601</v>
      </c>
      <c r="E258" s="9">
        <v>400</v>
      </c>
      <c r="F258" s="31"/>
      <c r="G258" s="32">
        <v>3</v>
      </c>
    </row>
    <row r="259" spans="1:7">
      <c r="A259" s="29">
        <v>6</v>
      </c>
      <c r="B259" s="33"/>
      <c r="C259" s="34" t="s">
        <v>2606</v>
      </c>
      <c r="D259" s="29" t="s">
        <v>2601</v>
      </c>
      <c r="E259" s="9">
        <v>600</v>
      </c>
      <c r="F259" s="31"/>
      <c r="G259" s="32">
        <v>3</v>
      </c>
    </row>
    <row r="260" spans="1:7">
      <c r="A260" s="29">
        <v>7</v>
      </c>
      <c r="B260" s="33"/>
      <c r="C260" s="34" t="s">
        <v>633</v>
      </c>
      <c r="D260" s="29" t="s">
        <v>2601</v>
      </c>
      <c r="E260" s="9">
        <v>2000</v>
      </c>
      <c r="F260" s="31"/>
      <c r="G260" s="32">
        <v>10</v>
      </c>
    </row>
    <row r="261" spans="1:7">
      <c r="A261" s="29">
        <v>8</v>
      </c>
      <c r="B261" s="33"/>
      <c r="C261" s="34" t="s">
        <v>2607</v>
      </c>
      <c r="D261" s="29" t="s">
        <v>2601</v>
      </c>
      <c r="E261" s="9">
        <v>2000</v>
      </c>
      <c r="F261" s="31"/>
      <c r="G261" s="32">
        <v>12</v>
      </c>
    </row>
    <row r="262" spans="1:7">
      <c r="A262" s="29">
        <v>9</v>
      </c>
      <c r="B262" s="33"/>
      <c r="C262" s="34" t="s">
        <v>721</v>
      </c>
      <c r="D262" s="29" t="s">
        <v>2601</v>
      </c>
      <c r="E262" s="9">
        <v>2000</v>
      </c>
      <c r="F262" s="31"/>
      <c r="G262" s="32">
        <v>10</v>
      </c>
    </row>
    <row r="263" spans="1:7">
      <c r="A263" s="29">
        <v>10</v>
      </c>
      <c r="B263" s="33"/>
      <c r="C263" s="34" t="s">
        <v>614</v>
      </c>
      <c r="D263" s="29" t="s">
        <v>615</v>
      </c>
      <c r="E263" s="9">
        <v>800</v>
      </c>
      <c r="F263" s="31"/>
      <c r="G263" s="32">
        <v>2</v>
      </c>
    </row>
    <row r="264" spans="1:7" ht="24">
      <c r="A264" s="172" t="s">
        <v>620</v>
      </c>
      <c r="B264" s="173"/>
      <c r="C264" s="173"/>
      <c r="D264" s="29"/>
      <c r="E264" s="29">
        <v>9100</v>
      </c>
      <c r="F264" s="35" t="s">
        <v>2608</v>
      </c>
      <c r="G264" s="36" t="s">
        <v>2609</v>
      </c>
    </row>
    <row r="265" spans="1:7">
      <c r="A265" s="29" t="s">
        <v>1</v>
      </c>
      <c r="B265" s="174" t="s">
        <v>2851</v>
      </c>
      <c r="C265" s="175"/>
      <c r="D265" s="175"/>
      <c r="E265" s="175"/>
      <c r="F265" s="175"/>
      <c r="G265" s="176"/>
    </row>
    <row r="266" spans="1:7">
      <c r="A266" s="40"/>
      <c r="B266" s="41"/>
      <c r="C266" s="41"/>
      <c r="D266" s="41"/>
      <c r="E266" s="41"/>
      <c r="F266" s="40"/>
      <c r="G266" s="41"/>
    </row>
    <row r="267" spans="1:7" ht="18.75">
      <c r="A267" s="171" t="s">
        <v>2854</v>
      </c>
      <c r="B267" s="171"/>
      <c r="C267" s="171"/>
      <c r="D267" s="171"/>
      <c r="E267" s="171"/>
      <c r="F267" s="171"/>
      <c r="G267" s="171"/>
    </row>
    <row r="268" spans="1:7" ht="36">
      <c r="A268" s="27" t="s">
        <v>594</v>
      </c>
      <c r="B268" s="27" t="s">
        <v>595</v>
      </c>
      <c r="C268" s="28" t="s">
        <v>596</v>
      </c>
      <c r="D268" s="27" t="s">
        <v>597</v>
      </c>
      <c r="E268" s="27" t="s">
        <v>598</v>
      </c>
      <c r="F268" s="27" t="s">
        <v>2754</v>
      </c>
      <c r="G268" s="27" t="s">
        <v>2755</v>
      </c>
    </row>
    <row r="269" spans="1:7">
      <c r="A269" s="29">
        <v>1</v>
      </c>
      <c r="B269" s="33"/>
      <c r="C269" s="34" t="s">
        <v>698</v>
      </c>
      <c r="D269" s="29" t="s">
        <v>699</v>
      </c>
      <c r="E269" s="9">
        <v>100</v>
      </c>
      <c r="F269" s="31"/>
      <c r="G269" s="32"/>
    </row>
    <row r="270" spans="1:7">
      <c r="A270" s="29">
        <v>2</v>
      </c>
      <c r="B270" s="33"/>
      <c r="C270" s="34" t="s">
        <v>703</v>
      </c>
      <c r="D270" s="29" t="s">
        <v>699</v>
      </c>
      <c r="E270" s="9">
        <v>200</v>
      </c>
      <c r="F270" s="31"/>
      <c r="G270" s="32"/>
    </row>
    <row r="271" spans="1:7">
      <c r="A271" s="29">
        <v>3</v>
      </c>
      <c r="B271" s="33"/>
      <c r="C271" s="34" t="s">
        <v>669</v>
      </c>
      <c r="D271" s="29" t="s">
        <v>699</v>
      </c>
      <c r="E271" s="9">
        <v>400</v>
      </c>
      <c r="F271" s="31"/>
      <c r="G271" s="32"/>
    </row>
    <row r="272" spans="1:7">
      <c r="A272" s="29">
        <v>4</v>
      </c>
      <c r="B272" s="33"/>
      <c r="C272" s="34" t="s">
        <v>700</v>
      </c>
      <c r="D272" s="29" t="s">
        <v>699</v>
      </c>
      <c r="E272" s="9">
        <v>400</v>
      </c>
      <c r="F272" s="31"/>
      <c r="G272" s="32"/>
    </row>
    <row r="273" spans="1:7">
      <c r="A273" s="29">
        <v>5</v>
      </c>
      <c r="B273" s="33"/>
      <c r="C273" s="34" t="s">
        <v>633</v>
      </c>
      <c r="D273" s="29" t="s">
        <v>699</v>
      </c>
      <c r="E273" s="9">
        <v>2400</v>
      </c>
      <c r="F273" s="31"/>
      <c r="G273" s="32"/>
    </row>
    <row r="274" spans="1:7">
      <c r="A274" s="29">
        <v>6</v>
      </c>
      <c r="B274" s="33"/>
      <c r="C274" s="34" t="s">
        <v>701</v>
      </c>
      <c r="D274" s="29" t="s">
        <v>702</v>
      </c>
      <c r="E274" s="9">
        <v>400</v>
      </c>
      <c r="F274" s="31"/>
      <c r="G274" s="32"/>
    </row>
    <row r="275" spans="1:7">
      <c r="A275" s="29">
        <v>7</v>
      </c>
      <c r="B275" s="33"/>
      <c r="C275" s="34" t="s">
        <v>713</v>
      </c>
      <c r="D275" s="29" t="s">
        <v>615</v>
      </c>
      <c r="E275" s="9">
        <v>800</v>
      </c>
      <c r="F275" s="31"/>
      <c r="G275" s="32"/>
    </row>
    <row r="276" spans="1:7" ht="24">
      <c r="A276" s="172" t="s">
        <v>620</v>
      </c>
      <c r="B276" s="173"/>
      <c r="C276" s="173"/>
      <c r="D276" s="29"/>
      <c r="E276" s="29">
        <v>4700</v>
      </c>
      <c r="F276" s="35" t="s">
        <v>2759</v>
      </c>
      <c r="G276" s="36" t="s">
        <v>2670</v>
      </c>
    </row>
    <row r="277" spans="1:7">
      <c r="A277" s="29" t="s">
        <v>1</v>
      </c>
      <c r="B277" s="174" t="s">
        <v>2851</v>
      </c>
      <c r="C277" s="175"/>
      <c r="D277" s="175"/>
      <c r="E277" s="175"/>
      <c r="F277" s="175"/>
      <c r="G277" s="176"/>
    </row>
    <row r="279" spans="1:7" ht="18.75">
      <c r="A279" s="171" t="s">
        <v>44</v>
      </c>
      <c r="B279" s="171"/>
      <c r="C279" s="171"/>
      <c r="D279" s="171"/>
      <c r="E279" s="171"/>
      <c r="F279" s="171"/>
      <c r="G279" s="171"/>
    </row>
    <row r="280" spans="1:7" ht="36">
      <c r="A280" s="27" t="s">
        <v>594</v>
      </c>
      <c r="B280" s="27" t="s">
        <v>595</v>
      </c>
      <c r="C280" s="28" t="s">
        <v>596</v>
      </c>
      <c r="D280" s="27" t="s">
        <v>597</v>
      </c>
      <c r="E280" s="27" t="s">
        <v>598</v>
      </c>
      <c r="F280" s="27" t="s">
        <v>2754</v>
      </c>
      <c r="G280" s="27" t="s">
        <v>2755</v>
      </c>
    </row>
    <row r="281" spans="1:7">
      <c r="A281" s="29">
        <v>1</v>
      </c>
      <c r="B281" s="33"/>
      <c r="C281" s="34" t="s">
        <v>703</v>
      </c>
      <c r="D281" s="29" t="s">
        <v>632</v>
      </c>
      <c r="E281" s="9">
        <v>200</v>
      </c>
      <c r="F281" s="31"/>
      <c r="G281" s="32"/>
    </row>
    <row r="282" spans="1:7">
      <c r="A282" s="29">
        <v>2</v>
      </c>
      <c r="B282" s="33"/>
      <c r="C282" s="34" t="s">
        <v>704</v>
      </c>
      <c r="D282" s="29" t="s">
        <v>632</v>
      </c>
      <c r="E282" s="9">
        <v>200</v>
      </c>
      <c r="F282" s="31"/>
      <c r="G282" s="32"/>
    </row>
    <row r="283" spans="1:7">
      <c r="A283" s="29">
        <v>3</v>
      </c>
      <c r="B283" s="33"/>
      <c r="C283" s="34" t="s">
        <v>608</v>
      </c>
      <c r="D283" s="29" t="s">
        <v>632</v>
      </c>
      <c r="E283" s="9">
        <v>200</v>
      </c>
      <c r="F283" s="31"/>
      <c r="G283" s="32"/>
    </row>
    <row r="284" spans="1:7">
      <c r="A284" s="29">
        <v>4</v>
      </c>
      <c r="B284" s="33"/>
      <c r="C284" s="34" t="s">
        <v>701</v>
      </c>
      <c r="D284" s="29" t="s">
        <v>702</v>
      </c>
      <c r="E284" s="9">
        <v>400</v>
      </c>
      <c r="F284" s="31"/>
      <c r="G284" s="32"/>
    </row>
    <row r="285" spans="1:7">
      <c r="A285" s="29">
        <v>5</v>
      </c>
      <c r="B285" s="33"/>
      <c r="C285" s="34" t="s">
        <v>667</v>
      </c>
      <c r="D285" s="29" t="s">
        <v>632</v>
      </c>
      <c r="E285" s="9">
        <v>400</v>
      </c>
      <c r="F285" s="31"/>
      <c r="G285" s="32"/>
    </row>
    <row r="286" spans="1:7">
      <c r="A286" s="29">
        <v>6</v>
      </c>
      <c r="B286" s="33"/>
      <c r="C286" s="34" t="s">
        <v>669</v>
      </c>
      <c r="D286" s="29" t="s">
        <v>632</v>
      </c>
      <c r="E286" s="9">
        <v>400</v>
      </c>
      <c r="F286" s="31"/>
      <c r="G286" s="32"/>
    </row>
    <row r="287" spans="1:7">
      <c r="A287" s="29">
        <v>7</v>
      </c>
      <c r="B287" s="33"/>
      <c r="C287" s="34" t="s">
        <v>705</v>
      </c>
      <c r="D287" s="29" t="s">
        <v>632</v>
      </c>
      <c r="E287" s="9">
        <v>400</v>
      </c>
      <c r="F287" s="31"/>
      <c r="G287" s="32"/>
    </row>
    <row r="288" spans="1:7">
      <c r="A288" s="29">
        <v>8</v>
      </c>
      <c r="B288" s="33"/>
      <c r="C288" s="34" t="s">
        <v>2855</v>
      </c>
      <c r="D288" s="29" t="s">
        <v>632</v>
      </c>
      <c r="E288" s="9">
        <v>2400</v>
      </c>
      <c r="F288" s="31"/>
      <c r="G288" s="32"/>
    </row>
    <row r="289" spans="1:7">
      <c r="A289" s="29">
        <v>9</v>
      </c>
      <c r="B289" s="33"/>
      <c r="C289" s="34" t="s">
        <v>2856</v>
      </c>
      <c r="D289" s="29" t="s">
        <v>632</v>
      </c>
      <c r="E289" s="53">
        <v>400</v>
      </c>
      <c r="F289" s="31"/>
      <c r="G289" s="32"/>
    </row>
    <row r="290" spans="1:7" ht="24">
      <c r="A290" s="172" t="s">
        <v>620</v>
      </c>
      <c r="B290" s="173"/>
      <c r="C290" s="173"/>
      <c r="D290" s="29"/>
      <c r="E290" s="29">
        <v>5000</v>
      </c>
      <c r="F290" s="35" t="s">
        <v>2759</v>
      </c>
      <c r="G290" s="36" t="s">
        <v>2760</v>
      </c>
    </row>
    <row r="291" spans="1:7">
      <c r="A291" s="29" t="s">
        <v>1</v>
      </c>
      <c r="B291" s="174" t="s">
        <v>2758</v>
      </c>
      <c r="C291" s="175"/>
      <c r="D291" s="175"/>
      <c r="E291" s="175"/>
      <c r="F291" s="175"/>
      <c r="G291" s="176"/>
    </row>
    <row r="293" spans="1:7" ht="18.75">
      <c r="A293" s="171" t="s">
        <v>2857</v>
      </c>
      <c r="B293" s="171"/>
      <c r="C293" s="171"/>
      <c r="D293" s="171"/>
      <c r="E293" s="171"/>
      <c r="F293" s="171"/>
      <c r="G293" s="171"/>
    </row>
    <row r="294" spans="1:7" ht="36">
      <c r="A294" s="27" t="s">
        <v>594</v>
      </c>
      <c r="B294" s="27" t="s">
        <v>595</v>
      </c>
      <c r="C294" s="28" t="s">
        <v>596</v>
      </c>
      <c r="D294" s="27" t="s">
        <v>597</v>
      </c>
      <c r="E294" s="27" t="s">
        <v>598</v>
      </c>
      <c r="F294" s="27" t="s">
        <v>2754</v>
      </c>
      <c r="G294" s="27" t="s">
        <v>2755</v>
      </c>
    </row>
    <row r="295" spans="1:7">
      <c r="A295" s="29">
        <v>1</v>
      </c>
      <c r="B295" s="27"/>
      <c r="C295" s="34" t="s">
        <v>627</v>
      </c>
      <c r="D295" s="29" t="s">
        <v>2610</v>
      </c>
      <c r="E295" s="9">
        <v>100</v>
      </c>
      <c r="F295" s="31"/>
      <c r="G295" s="32"/>
    </row>
    <row r="296" spans="1:7">
      <c r="A296" s="29">
        <v>2</v>
      </c>
      <c r="B296" s="27"/>
      <c r="C296" s="34" t="s">
        <v>2858</v>
      </c>
      <c r="D296" s="29" t="s">
        <v>706</v>
      </c>
      <c r="E296" s="9">
        <v>200</v>
      </c>
      <c r="F296" s="31"/>
      <c r="G296" s="32"/>
    </row>
    <row r="297" spans="1:7">
      <c r="A297" s="29">
        <v>3</v>
      </c>
      <c r="B297" s="27"/>
      <c r="C297" s="34" t="s">
        <v>601</v>
      </c>
      <c r="D297" s="29" t="s">
        <v>2579</v>
      </c>
      <c r="E297" s="9">
        <v>100</v>
      </c>
      <c r="F297" s="31"/>
      <c r="G297" s="32"/>
    </row>
    <row r="298" spans="1:7">
      <c r="A298" s="29">
        <v>4</v>
      </c>
      <c r="B298" s="27"/>
      <c r="C298" s="34" t="s">
        <v>710</v>
      </c>
      <c r="D298" s="29" t="s">
        <v>706</v>
      </c>
      <c r="E298" s="9">
        <v>100</v>
      </c>
      <c r="F298" s="31"/>
      <c r="G298" s="32"/>
    </row>
    <row r="299" spans="1:7">
      <c r="A299" s="29">
        <v>5</v>
      </c>
      <c r="B299" s="27"/>
      <c r="C299" s="34" t="s">
        <v>603</v>
      </c>
      <c r="D299" s="29" t="s">
        <v>2579</v>
      </c>
      <c r="E299" s="9">
        <v>200</v>
      </c>
      <c r="F299" s="31"/>
      <c r="G299" s="32"/>
    </row>
    <row r="300" spans="1:7">
      <c r="A300" s="29">
        <v>6</v>
      </c>
      <c r="B300" s="27"/>
      <c r="C300" s="34" t="s">
        <v>2859</v>
      </c>
      <c r="D300" s="29" t="s">
        <v>2579</v>
      </c>
      <c r="E300" s="9">
        <v>800</v>
      </c>
      <c r="F300" s="31"/>
      <c r="G300" s="32"/>
    </row>
    <row r="301" spans="1:7">
      <c r="A301" s="29">
        <v>7</v>
      </c>
      <c r="B301" s="27"/>
      <c r="C301" s="34" t="s">
        <v>574</v>
      </c>
      <c r="D301" s="29" t="s">
        <v>707</v>
      </c>
      <c r="E301" s="9">
        <v>400</v>
      </c>
      <c r="F301" s="31"/>
      <c r="G301" s="32"/>
    </row>
    <row r="302" spans="1:7">
      <c r="A302" s="29">
        <v>8</v>
      </c>
      <c r="B302" s="33"/>
      <c r="C302" s="34" t="s">
        <v>2860</v>
      </c>
      <c r="D302" s="29" t="s">
        <v>2580</v>
      </c>
      <c r="E302" s="9">
        <v>200</v>
      </c>
      <c r="F302" s="35"/>
      <c r="G302" s="36"/>
    </row>
    <row r="303" spans="1:7">
      <c r="A303" s="29">
        <v>9</v>
      </c>
      <c r="B303" s="33"/>
      <c r="C303" s="34" t="s">
        <v>2861</v>
      </c>
      <c r="D303" s="29" t="s">
        <v>706</v>
      </c>
      <c r="E303" s="9">
        <v>1000</v>
      </c>
      <c r="F303" s="35"/>
      <c r="G303" s="36"/>
    </row>
    <row r="304" spans="1:7">
      <c r="A304" s="29">
        <v>10</v>
      </c>
      <c r="B304" s="33"/>
      <c r="C304" s="34" t="s">
        <v>713</v>
      </c>
      <c r="D304" s="29" t="s">
        <v>615</v>
      </c>
      <c r="E304" s="9">
        <v>800</v>
      </c>
      <c r="F304" s="35"/>
      <c r="G304" s="36"/>
    </row>
    <row r="305" spans="1:7">
      <c r="A305" s="29">
        <v>11</v>
      </c>
      <c r="B305" s="33"/>
      <c r="C305" s="34" t="s">
        <v>607</v>
      </c>
      <c r="D305" s="29" t="s">
        <v>2579</v>
      </c>
      <c r="E305" s="9">
        <v>600</v>
      </c>
      <c r="F305" s="35"/>
      <c r="G305" s="36"/>
    </row>
    <row r="306" spans="1:7">
      <c r="A306" s="29">
        <v>12</v>
      </c>
      <c r="B306" s="33"/>
      <c r="C306" s="34" t="s">
        <v>2862</v>
      </c>
      <c r="D306" s="29" t="s">
        <v>2611</v>
      </c>
      <c r="E306" s="9">
        <v>400</v>
      </c>
      <c r="F306" s="29"/>
      <c r="G306" s="36"/>
    </row>
    <row r="307" spans="1:7" ht="24">
      <c r="A307" s="172" t="s">
        <v>620</v>
      </c>
      <c r="B307" s="173"/>
      <c r="C307" s="173"/>
      <c r="D307" s="29"/>
      <c r="E307" s="29">
        <v>4900</v>
      </c>
      <c r="F307" s="35" t="s">
        <v>2759</v>
      </c>
      <c r="G307" s="36" t="s">
        <v>2760</v>
      </c>
    </row>
    <row r="308" spans="1:7">
      <c r="A308" s="29" t="s">
        <v>1</v>
      </c>
      <c r="B308" s="174" t="s">
        <v>2863</v>
      </c>
      <c r="C308" s="175"/>
      <c r="D308" s="175"/>
      <c r="E308" s="175"/>
      <c r="F308" s="175"/>
      <c r="G308" s="176"/>
    </row>
    <row r="311" spans="1:7" ht="18.75">
      <c r="A311" s="171" t="s">
        <v>46</v>
      </c>
      <c r="B311" s="171"/>
      <c r="C311" s="171"/>
      <c r="D311" s="171"/>
      <c r="E311" s="171"/>
      <c r="F311" s="171"/>
      <c r="G311" s="171"/>
    </row>
    <row r="312" spans="1:7" ht="36">
      <c r="A312" s="27" t="s">
        <v>594</v>
      </c>
      <c r="B312" s="27" t="s">
        <v>595</v>
      </c>
      <c r="C312" s="28" t="s">
        <v>596</v>
      </c>
      <c r="D312" s="27" t="s">
        <v>597</v>
      </c>
      <c r="E312" s="27" t="s">
        <v>598</v>
      </c>
      <c r="F312" s="27" t="s">
        <v>2754</v>
      </c>
      <c r="G312" s="27" t="s">
        <v>2755</v>
      </c>
    </row>
    <row r="313" spans="1:7">
      <c r="A313" s="29">
        <v>1</v>
      </c>
      <c r="B313" s="27"/>
      <c r="C313" s="34" t="s">
        <v>574</v>
      </c>
      <c r="D313" s="29" t="s">
        <v>707</v>
      </c>
      <c r="E313" s="9">
        <v>100</v>
      </c>
      <c r="F313" s="31"/>
      <c r="G313" s="32"/>
    </row>
    <row r="314" spans="1:7">
      <c r="A314" s="29">
        <v>2</v>
      </c>
      <c r="B314" s="27"/>
      <c r="C314" s="34" t="s">
        <v>625</v>
      </c>
      <c r="D314" s="29" t="s">
        <v>626</v>
      </c>
      <c r="E314" s="9">
        <v>200</v>
      </c>
      <c r="F314" s="31"/>
      <c r="G314" s="32"/>
    </row>
    <row r="315" spans="1:7">
      <c r="A315" s="29">
        <v>3</v>
      </c>
      <c r="B315" s="27"/>
      <c r="C315" s="34" t="s">
        <v>708</v>
      </c>
      <c r="D315" s="29" t="s">
        <v>709</v>
      </c>
      <c r="E315" s="9">
        <v>1800</v>
      </c>
      <c r="F315" s="31"/>
      <c r="G315" s="32"/>
    </row>
    <row r="316" spans="1:7">
      <c r="A316" s="29">
        <v>4</v>
      </c>
      <c r="B316" s="27"/>
      <c r="C316" s="34" t="s">
        <v>2864</v>
      </c>
      <c r="D316" s="29" t="s">
        <v>709</v>
      </c>
      <c r="E316" s="9">
        <v>200</v>
      </c>
      <c r="F316" s="31"/>
      <c r="G316" s="32"/>
    </row>
    <row r="317" spans="1:7">
      <c r="A317" s="29">
        <v>5</v>
      </c>
      <c r="B317" s="27"/>
      <c r="C317" s="34" t="s">
        <v>2865</v>
      </c>
      <c r="D317" s="29" t="s">
        <v>709</v>
      </c>
      <c r="E317" s="9">
        <v>200</v>
      </c>
      <c r="F317" s="31"/>
      <c r="G317" s="32"/>
    </row>
    <row r="318" spans="1:7">
      <c r="A318" s="29">
        <v>6</v>
      </c>
      <c r="B318" s="27"/>
      <c r="C318" s="34" t="s">
        <v>710</v>
      </c>
      <c r="D318" s="29" t="s">
        <v>709</v>
      </c>
      <c r="E318" s="9">
        <v>100</v>
      </c>
      <c r="F318" s="31"/>
      <c r="G318" s="32"/>
    </row>
    <row r="319" spans="1:7">
      <c r="A319" s="29">
        <v>7</v>
      </c>
      <c r="B319" s="27"/>
      <c r="C319" s="34" t="s">
        <v>603</v>
      </c>
      <c r="D319" s="29" t="s">
        <v>2579</v>
      </c>
      <c r="E319" s="9">
        <v>200</v>
      </c>
      <c r="F319" s="31"/>
      <c r="G319" s="32"/>
    </row>
    <row r="320" spans="1:7">
      <c r="A320" s="29">
        <v>8</v>
      </c>
      <c r="B320" s="27"/>
      <c r="C320" s="34" t="s">
        <v>604</v>
      </c>
      <c r="D320" s="29" t="s">
        <v>2579</v>
      </c>
      <c r="E320" s="9">
        <v>400</v>
      </c>
      <c r="F320" s="31"/>
      <c r="G320" s="32"/>
    </row>
    <row r="321" spans="1:7">
      <c r="A321" s="29">
        <v>9</v>
      </c>
      <c r="B321" s="33"/>
      <c r="C321" s="34" t="s">
        <v>601</v>
      </c>
      <c r="D321" s="29" t="s">
        <v>2579</v>
      </c>
      <c r="E321" s="9">
        <v>100</v>
      </c>
      <c r="F321" s="35"/>
      <c r="G321" s="36"/>
    </row>
    <row r="322" spans="1:7">
      <c r="A322" s="29">
        <v>10</v>
      </c>
      <c r="B322" s="33"/>
      <c r="C322" s="34" t="s">
        <v>602</v>
      </c>
      <c r="D322" s="29" t="s">
        <v>2579</v>
      </c>
      <c r="E322" s="9">
        <v>200</v>
      </c>
      <c r="F322" s="35"/>
      <c r="G322" s="36"/>
    </row>
    <row r="323" spans="1:7">
      <c r="A323" s="29">
        <v>11</v>
      </c>
      <c r="B323" s="33"/>
      <c r="C323" s="34" t="s">
        <v>711</v>
      </c>
      <c r="D323" s="29" t="s">
        <v>2669</v>
      </c>
      <c r="E323" s="9" t="s">
        <v>712</v>
      </c>
      <c r="F323" s="35"/>
      <c r="G323" s="36"/>
    </row>
    <row r="324" spans="1:7">
      <c r="A324" s="29">
        <v>12</v>
      </c>
      <c r="B324" s="33"/>
      <c r="C324" s="34" t="s">
        <v>713</v>
      </c>
      <c r="D324" s="29" t="s">
        <v>615</v>
      </c>
      <c r="E324" s="9">
        <v>800</v>
      </c>
      <c r="F324" s="35"/>
      <c r="G324" s="36"/>
    </row>
    <row r="325" spans="1:7" ht="24">
      <c r="A325" s="172" t="s">
        <v>620</v>
      </c>
      <c r="B325" s="173"/>
      <c r="C325" s="173"/>
      <c r="D325" s="29"/>
      <c r="E325" s="29">
        <v>4300</v>
      </c>
      <c r="F325" s="35" t="s">
        <v>2759</v>
      </c>
      <c r="G325" s="36" t="s">
        <v>2760</v>
      </c>
    </row>
    <row r="326" spans="1:7">
      <c r="A326" s="29" t="s">
        <v>1</v>
      </c>
      <c r="B326" s="174" t="s">
        <v>2863</v>
      </c>
      <c r="C326" s="175"/>
      <c r="D326" s="175"/>
      <c r="E326" s="175"/>
      <c r="F326" s="175"/>
      <c r="G326" s="176"/>
    </row>
    <row r="328" spans="1:7" ht="18.75">
      <c r="A328" s="171" t="s">
        <v>2866</v>
      </c>
      <c r="B328" s="171"/>
      <c r="C328" s="171"/>
      <c r="D328" s="171"/>
      <c r="E328" s="171"/>
      <c r="F328" s="171"/>
      <c r="G328" s="171"/>
    </row>
    <row r="329" spans="1:7" ht="36">
      <c r="A329" s="27" t="s">
        <v>594</v>
      </c>
      <c r="B329" s="27" t="s">
        <v>595</v>
      </c>
      <c r="C329" s="28" t="s">
        <v>596</v>
      </c>
      <c r="D329" s="27" t="s">
        <v>597</v>
      </c>
      <c r="E329" s="27" t="s">
        <v>598</v>
      </c>
      <c r="F329" s="27" t="s">
        <v>2754</v>
      </c>
      <c r="G329" s="27" t="s">
        <v>2755</v>
      </c>
    </row>
    <row r="330" spans="1:7">
      <c r="A330" s="29">
        <v>1</v>
      </c>
      <c r="B330" s="159" t="s">
        <v>2867</v>
      </c>
      <c r="C330" s="34" t="s">
        <v>673</v>
      </c>
      <c r="D330" s="29" t="s">
        <v>714</v>
      </c>
      <c r="E330" s="49" t="s">
        <v>513</v>
      </c>
      <c r="F330" s="31"/>
      <c r="G330" s="32"/>
    </row>
    <row r="331" spans="1:7">
      <c r="A331" s="29">
        <v>2</v>
      </c>
      <c r="B331" s="160"/>
      <c r="C331" s="34" t="s">
        <v>664</v>
      </c>
      <c r="D331" s="29" t="s">
        <v>714</v>
      </c>
      <c r="E331" s="49">
        <v>400</v>
      </c>
      <c r="F331" s="31"/>
      <c r="G331" s="32"/>
    </row>
    <row r="332" spans="1:7">
      <c r="A332" s="29">
        <v>3</v>
      </c>
      <c r="B332" s="160"/>
      <c r="C332" s="34" t="s">
        <v>661</v>
      </c>
      <c r="D332" s="29" t="s">
        <v>714</v>
      </c>
      <c r="E332" s="49">
        <v>400</v>
      </c>
      <c r="F332" s="31"/>
      <c r="G332" s="32"/>
    </row>
    <row r="333" spans="1:7">
      <c r="A333" s="29">
        <v>4</v>
      </c>
      <c r="B333" s="160"/>
      <c r="C333" s="34" t="s">
        <v>715</v>
      </c>
      <c r="D333" s="29" t="s">
        <v>714</v>
      </c>
      <c r="E333" s="49">
        <v>400</v>
      </c>
      <c r="F333" s="31"/>
      <c r="G333" s="32"/>
    </row>
    <row r="334" spans="1:7">
      <c r="A334" s="29">
        <v>5</v>
      </c>
      <c r="B334" s="160"/>
      <c r="C334" s="34" t="s">
        <v>716</v>
      </c>
      <c r="D334" s="29" t="s">
        <v>714</v>
      </c>
      <c r="E334" s="49">
        <v>2000</v>
      </c>
      <c r="F334" s="31"/>
      <c r="G334" s="32"/>
    </row>
    <row r="335" spans="1:7">
      <c r="A335" s="29">
        <v>6</v>
      </c>
      <c r="B335" s="160"/>
      <c r="C335" s="34" t="s">
        <v>717</v>
      </c>
      <c r="D335" s="29" t="s">
        <v>714</v>
      </c>
      <c r="E335" s="49">
        <v>150</v>
      </c>
      <c r="F335" s="31"/>
      <c r="G335" s="32"/>
    </row>
    <row r="336" spans="1:7">
      <c r="A336" s="29">
        <v>7</v>
      </c>
      <c r="B336" s="161"/>
      <c r="C336" s="34" t="s">
        <v>718</v>
      </c>
      <c r="D336" s="29" t="s">
        <v>2669</v>
      </c>
      <c r="E336" s="49"/>
      <c r="F336" s="31"/>
      <c r="G336" s="32"/>
    </row>
    <row r="337" spans="1:7">
      <c r="A337" s="29">
        <v>8</v>
      </c>
      <c r="B337" s="159" t="s">
        <v>2868</v>
      </c>
      <c r="C337" s="34" t="s">
        <v>719</v>
      </c>
      <c r="D337" s="29" t="s">
        <v>714</v>
      </c>
      <c r="E337" s="9">
        <v>150</v>
      </c>
      <c r="F337" s="31"/>
      <c r="G337" s="32"/>
    </row>
    <row r="338" spans="1:7">
      <c r="A338" s="29">
        <v>9</v>
      </c>
      <c r="B338" s="160"/>
      <c r="C338" s="34" t="s">
        <v>669</v>
      </c>
      <c r="D338" s="29" t="s">
        <v>714</v>
      </c>
      <c r="E338" s="9">
        <v>400</v>
      </c>
      <c r="F338" s="31"/>
      <c r="G338" s="32"/>
    </row>
    <row r="339" spans="1:7">
      <c r="A339" s="29">
        <v>10</v>
      </c>
      <c r="B339" s="160"/>
      <c r="C339" s="34" t="s">
        <v>721</v>
      </c>
      <c r="D339" s="29" t="s">
        <v>714</v>
      </c>
      <c r="E339" s="9">
        <v>400</v>
      </c>
      <c r="F339" s="31"/>
      <c r="G339" s="32"/>
    </row>
    <row r="340" spans="1:7">
      <c r="A340" s="29">
        <v>11</v>
      </c>
      <c r="B340" s="160"/>
      <c r="C340" s="34" t="s">
        <v>701</v>
      </c>
      <c r="D340" s="29" t="s">
        <v>714</v>
      </c>
      <c r="E340" s="9">
        <v>400</v>
      </c>
      <c r="F340" s="31"/>
      <c r="G340" s="32"/>
    </row>
    <row r="341" spans="1:7">
      <c r="A341" s="29">
        <v>12</v>
      </c>
      <c r="B341" s="160"/>
      <c r="C341" s="34" t="s">
        <v>722</v>
      </c>
      <c r="D341" s="29" t="s">
        <v>714</v>
      </c>
      <c r="E341" s="9">
        <v>400</v>
      </c>
      <c r="F341" s="31"/>
      <c r="G341" s="32"/>
    </row>
    <row r="342" spans="1:7">
      <c r="A342" s="29">
        <v>13</v>
      </c>
      <c r="B342" s="160"/>
      <c r="C342" s="34" t="s">
        <v>649</v>
      </c>
      <c r="D342" s="29" t="s">
        <v>714</v>
      </c>
      <c r="E342" s="53">
        <v>400</v>
      </c>
      <c r="F342" s="31"/>
      <c r="G342" s="32"/>
    </row>
    <row r="343" spans="1:7">
      <c r="A343" s="29">
        <v>14</v>
      </c>
      <c r="B343" s="160"/>
      <c r="C343" s="54" t="s">
        <v>723</v>
      </c>
      <c r="D343" s="29" t="s">
        <v>714</v>
      </c>
      <c r="E343" s="53">
        <v>1000</v>
      </c>
      <c r="F343" s="31"/>
      <c r="G343" s="32"/>
    </row>
    <row r="344" spans="1:7">
      <c r="A344" s="29">
        <v>15</v>
      </c>
      <c r="B344" s="160"/>
      <c r="C344" s="54" t="s">
        <v>724</v>
      </c>
      <c r="D344" s="29" t="s">
        <v>714</v>
      </c>
      <c r="E344" s="9">
        <v>1000</v>
      </c>
      <c r="F344" s="31"/>
      <c r="G344" s="32"/>
    </row>
    <row r="345" spans="1:7">
      <c r="A345" s="29">
        <v>16</v>
      </c>
      <c r="B345" s="161"/>
      <c r="C345" s="34" t="s">
        <v>729</v>
      </c>
      <c r="D345" s="29" t="s">
        <v>714</v>
      </c>
      <c r="E345" s="9">
        <v>4000</v>
      </c>
      <c r="F345" s="31"/>
      <c r="G345" s="32"/>
    </row>
    <row r="346" spans="1:7">
      <c r="A346" s="29">
        <v>17</v>
      </c>
      <c r="B346" s="159" t="s">
        <v>2869</v>
      </c>
      <c r="C346" s="34" t="s">
        <v>725</v>
      </c>
      <c r="D346" s="29" t="s">
        <v>714</v>
      </c>
      <c r="E346" s="9">
        <v>150</v>
      </c>
      <c r="F346" s="31"/>
      <c r="G346" s="32"/>
    </row>
    <row r="347" spans="1:7">
      <c r="A347" s="29">
        <v>18</v>
      </c>
      <c r="B347" s="160"/>
      <c r="C347" s="34" t="s">
        <v>701</v>
      </c>
      <c r="D347" s="29" t="s">
        <v>714</v>
      </c>
      <c r="E347" s="9">
        <v>400</v>
      </c>
      <c r="F347" s="31"/>
      <c r="G347" s="32"/>
    </row>
    <row r="348" spans="1:7">
      <c r="A348" s="29">
        <v>19</v>
      </c>
      <c r="B348" s="160"/>
      <c r="C348" s="34" t="s">
        <v>649</v>
      </c>
      <c r="D348" s="29" t="s">
        <v>714</v>
      </c>
      <c r="E348" s="53">
        <v>400</v>
      </c>
      <c r="F348" s="31"/>
      <c r="G348" s="32"/>
    </row>
    <row r="349" spans="1:7">
      <c r="A349" s="29">
        <v>20</v>
      </c>
      <c r="B349" s="160"/>
      <c r="C349" s="34" t="s">
        <v>726</v>
      </c>
      <c r="D349" s="29" t="s">
        <v>714</v>
      </c>
      <c r="E349" s="9">
        <v>400</v>
      </c>
      <c r="F349" s="31"/>
      <c r="G349" s="32"/>
    </row>
    <row r="350" spans="1:7">
      <c r="A350" s="29">
        <v>21</v>
      </c>
      <c r="B350" s="160"/>
      <c r="C350" s="34" t="s">
        <v>727</v>
      </c>
      <c r="D350" s="29" t="s">
        <v>714</v>
      </c>
      <c r="E350" s="49">
        <v>400</v>
      </c>
      <c r="F350" s="31"/>
      <c r="G350" s="32"/>
    </row>
    <row r="351" spans="1:7">
      <c r="A351" s="29">
        <v>22</v>
      </c>
      <c r="B351" s="160"/>
      <c r="C351" s="34" t="s">
        <v>728</v>
      </c>
      <c r="D351" s="29" t="s">
        <v>714</v>
      </c>
      <c r="E351" s="9">
        <v>200</v>
      </c>
      <c r="F351" s="31"/>
      <c r="G351" s="32"/>
    </row>
    <row r="352" spans="1:7">
      <c r="A352" s="29">
        <v>23</v>
      </c>
      <c r="B352" s="160"/>
      <c r="C352" s="34" t="s">
        <v>692</v>
      </c>
      <c r="D352" s="29" t="s">
        <v>714</v>
      </c>
      <c r="E352" s="9">
        <v>200</v>
      </c>
      <c r="F352" s="31"/>
      <c r="G352" s="32"/>
    </row>
    <row r="353" spans="1:7">
      <c r="A353" s="29">
        <v>24</v>
      </c>
      <c r="B353" s="160"/>
      <c r="C353" s="34" t="s">
        <v>568</v>
      </c>
      <c r="D353" s="29" t="s">
        <v>714</v>
      </c>
      <c r="E353" s="9">
        <v>600</v>
      </c>
      <c r="F353" s="31"/>
      <c r="G353" s="32"/>
    </row>
    <row r="354" spans="1:7">
      <c r="A354" s="29">
        <v>25</v>
      </c>
      <c r="B354" s="161"/>
      <c r="C354" s="34" t="s">
        <v>729</v>
      </c>
      <c r="D354" s="29" t="s">
        <v>714</v>
      </c>
      <c r="E354" s="9">
        <v>4000</v>
      </c>
      <c r="F354" s="31"/>
      <c r="G354" s="32"/>
    </row>
    <row r="355" spans="1:7">
      <c r="A355" s="29">
        <v>26</v>
      </c>
      <c r="B355" s="159" t="s">
        <v>2870</v>
      </c>
      <c r="C355" s="34" t="s">
        <v>730</v>
      </c>
      <c r="D355" s="29" t="s">
        <v>714</v>
      </c>
      <c r="E355" s="9">
        <v>400</v>
      </c>
      <c r="F355" s="31"/>
      <c r="G355" s="32"/>
    </row>
    <row r="356" spans="1:7">
      <c r="A356" s="29">
        <v>27</v>
      </c>
      <c r="B356" s="160"/>
      <c r="C356" s="34" t="s">
        <v>731</v>
      </c>
      <c r="D356" s="29" t="s">
        <v>714</v>
      </c>
      <c r="E356" s="9">
        <v>400</v>
      </c>
      <c r="F356" s="31"/>
      <c r="G356" s="32"/>
    </row>
    <row r="357" spans="1:7">
      <c r="A357" s="29">
        <v>28</v>
      </c>
      <c r="B357" s="161"/>
      <c r="C357" s="34" t="s">
        <v>732</v>
      </c>
      <c r="D357" s="29" t="s">
        <v>714</v>
      </c>
      <c r="E357" s="9">
        <v>2000</v>
      </c>
      <c r="F357" s="31"/>
      <c r="G357" s="32"/>
    </row>
    <row r="358" spans="1:7">
      <c r="A358" s="29">
        <v>29</v>
      </c>
      <c r="B358" s="159" t="s">
        <v>2871</v>
      </c>
      <c r="C358" s="34" t="s">
        <v>730</v>
      </c>
      <c r="D358" s="29" t="s">
        <v>714</v>
      </c>
      <c r="E358" s="9">
        <v>400</v>
      </c>
      <c r="F358" s="31"/>
      <c r="G358" s="32"/>
    </row>
    <row r="359" spans="1:7">
      <c r="A359" s="29">
        <v>30</v>
      </c>
      <c r="B359" s="160"/>
      <c r="C359" s="34" t="s">
        <v>733</v>
      </c>
      <c r="D359" s="29" t="s">
        <v>714</v>
      </c>
      <c r="E359" s="9">
        <v>400</v>
      </c>
      <c r="F359" s="31"/>
      <c r="G359" s="32"/>
    </row>
    <row r="360" spans="1:7">
      <c r="A360" s="29">
        <v>31</v>
      </c>
      <c r="B360" s="160"/>
      <c r="C360" s="34" t="s">
        <v>663</v>
      </c>
      <c r="D360" s="29" t="s">
        <v>714</v>
      </c>
      <c r="E360" s="9">
        <v>400</v>
      </c>
      <c r="F360" s="31"/>
      <c r="G360" s="32"/>
    </row>
    <row r="361" spans="1:7">
      <c r="A361" s="29">
        <v>32</v>
      </c>
      <c r="B361" s="161"/>
      <c r="C361" s="34" t="s">
        <v>734</v>
      </c>
      <c r="D361" s="29" t="s">
        <v>714</v>
      </c>
      <c r="E361" s="9">
        <v>1000</v>
      </c>
      <c r="F361" s="31"/>
      <c r="G361" s="32"/>
    </row>
    <row r="362" spans="1:7" ht="24">
      <c r="A362" s="172" t="s">
        <v>620</v>
      </c>
      <c r="B362" s="173"/>
      <c r="C362" s="173"/>
      <c r="D362" s="29"/>
      <c r="E362" s="29">
        <v>23250</v>
      </c>
      <c r="F362" s="36" t="s">
        <v>2872</v>
      </c>
      <c r="G362" s="36" t="s">
        <v>2873</v>
      </c>
    </row>
    <row r="363" spans="1:7">
      <c r="A363" s="29" t="s">
        <v>1</v>
      </c>
      <c r="B363" s="174" t="s">
        <v>2766</v>
      </c>
      <c r="C363" s="175"/>
      <c r="D363" s="175"/>
      <c r="E363" s="175"/>
      <c r="F363" s="175"/>
      <c r="G363" s="176"/>
    </row>
    <row r="365" spans="1:7" ht="18.75">
      <c r="A365" s="171" t="s">
        <v>48</v>
      </c>
      <c r="B365" s="171"/>
      <c r="C365" s="171"/>
      <c r="D365" s="171"/>
      <c r="E365" s="171"/>
      <c r="F365" s="171"/>
      <c r="G365" s="171"/>
    </row>
    <row r="366" spans="1:7" ht="36">
      <c r="A366" s="27" t="s">
        <v>594</v>
      </c>
      <c r="B366" s="27" t="s">
        <v>595</v>
      </c>
      <c r="C366" s="28" t="s">
        <v>596</v>
      </c>
      <c r="D366" s="27" t="s">
        <v>597</v>
      </c>
      <c r="E366" s="27" t="s">
        <v>598</v>
      </c>
      <c r="F366" s="27" t="s">
        <v>2754</v>
      </c>
      <c r="G366" s="27" t="s">
        <v>2755</v>
      </c>
    </row>
    <row r="367" spans="1:7">
      <c r="A367" s="29">
        <v>1</v>
      </c>
      <c r="B367" s="159" t="s">
        <v>735</v>
      </c>
      <c r="C367" s="34" t="s">
        <v>673</v>
      </c>
      <c r="D367" s="29" t="s">
        <v>736</v>
      </c>
      <c r="E367" s="49" t="s">
        <v>513</v>
      </c>
      <c r="F367" s="31"/>
      <c r="G367" s="32"/>
    </row>
    <row r="368" spans="1:7">
      <c r="A368" s="29">
        <v>2</v>
      </c>
      <c r="B368" s="160"/>
      <c r="C368" s="34" t="s">
        <v>664</v>
      </c>
      <c r="D368" s="29" t="s">
        <v>736</v>
      </c>
      <c r="E368" s="49">
        <v>400</v>
      </c>
      <c r="F368" s="31"/>
      <c r="G368" s="32"/>
    </row>
    <row r="369" spans="1:7">
      <c r="A369" s="29">
        <v>3</v>
      </c>
      <c r="B369" s="160"/>
      <c r="C369" s="34" t="s">
        <v>661</v>
      </c>
      <c r="D369" s="29" t="s">
        <v>736</v>
      </c>
      <c r="E369" s="49">
        <v>400</v>
      </c>
      <c r="F369" s="31"/>
      <c r="G369" s="32"/>
    </row>
    <row r="370" spans="1:7">
      <c r="A370" s="29">
        <v>4</v>
      </c>
      <c r="B370" s="160"/>
      <c r="C370" s="34" t="s">
        <v>715</v>
      </c>
      <c r="D370" s="29" t="s">
        <v>736</v>
      </c>
      <c r="E370" s="49">
        <v>400</v>
      </c>
      <c r="F370" s="31"/>
      <c r="G370" s="32"/>
    </row>
    <row r="371" spans="1:7">
      <c r="A371" s="29">
        <v>5</v>
      </c>
      <c r="B371" s="160"/>
      <c r="C371" s="34" t="s">
        <v>716</v>
      </c>
      <c r="D371" s="29" t="s">
        <v>736</v>
      </c>
      <c r="E371" s="49">
        <v>2000</v>
      </c>
      <c r="F371" s="31"/>
      <c r="G371" s="32"/>
    </row>
    <row r="372" spans="1:7">
      <c r="A372" s="29">
        <v>6</v>
      </c>
      <c r="B372" s="159" t="s">
        <v>2874</v>
      </c>
      <c r="C372" s="54" t="s">
        <v>737</v>
      </c>
      <c r="D372" s="29" t="s">
        <v>736</v>
      </c>
      <c r="E372" s="9">
        <v>400</v>
      </c>
      <c r="F372" s="31"/>
      <c r="G372" s="32"/>
    </row>
    <row r="373" spans="1:7" ht="24">
      <c r="A373" s="29">
        <v>7</v>
      </c>
      <c r="B373" s="160"/>
      <c r="C373" s="34" t="s">
        <v>738</v>
      </c>
      <c r="D373" s="29" t="s">
        <v>736</v>
      </c>
      <c r="E373" s="9">
        <v>800</v>
      </c>
      <c r="F373" s="31"/>
      <c r="G373" s="32"/>
    </row>
    <row r="374" spans="1:7" ht="24">
      <c r="A374" s="29">
        <v>8</v>
      </c>
      <c r="B374" s="160"/>
      <c r="C374" s="34" t="s">
        <v>739</v>
      </c>
      <c r="D374" s="29" t="s">
        <v>736</v>
      </c>
      <c r="E374" s="9">
        <v>1200</v>
      </c>
      <c r="F374" s="31"/>
      <c r="G374" s="32"/>
    </row>
    <row r="375" spans="1:7">
      <c r="A375" s="29">
        <v>9</v>
      </c>
      <c r="B375" s="160"/>
      <c r="C375" s="54" t="s">
        <v>740</v>
      </c>
      <c r="D375" s="29" t="s">
        <v>736</v>
      </c>
      <c r="E375" s="9">
        <v>400</v>
      </c>
      <c r="F375" s="31"/>
      <c r="G375" s="32"/>
    </row>
    <row r="376" spans="1:7" ht="24">
      <c r="A376" s="29">
        <v>10</v>
      </c>
      <c r="B376" s="160"/>
      <c r="C376" s="34" t="s">
        <v>741</v>
      </c>
      <c r="D376" s="29" t="s">
        <v>736</v>
      </c>
      <c r="E376" s="9">
        <v>800</v>
      </c>
      <c r="F376" s="31"/>
      <c r="G376" s="32"/>
    </row>
    <row r="377" spans="1:7" ht="24">
      <c r="A377" s="29">
        <v>11</v>
      </c>
      <c r="B377" s="160"/>
      <c r="C377" s="34" t="s">
        <v>742</v>
      </c>
      <c r="D377" s="29" t="s">
        <v>736</v>
      </c>
      <c r="E377" s="53">
        <v>1200</v>
      </c>
      <c r="F377" s="31"/>
      <c r="G377" s="32"/>
    </row>
    <row r="378" spans="1:7">
      <c r="A378" s="29">
        <v>12</v>
      </c>
      <c r="B378" s="160"/>
      <c r="C378" s="55" t="s">
        <v>663</v>
      </c>
      <c r="D378" s="36" t="s">
        <v>736</v>
      </c>
      <c r="E378" s="56">
        <v>400</v>
      </c>
      <c r="F378" s="31"/>
      <c r="G378" s="32"/>
    </row>
    <row r="379" spans="1:7">
      <c r="A379" s="29">
        <v>13</v>
      </c>
      <c r="B379" s="159" t="s">
        <v>743</v>
      </c>
      <c r="C379" s="34" t="s">
        <v>701</v>
      </c>
      <c r="D379" s="29" t="s">
        <v>736</v>
      </c>
      <c r="E379" s="9">
        <v>400</v>
      </c>
      <c r="F379" s="31"/>
      <c r="G379" s="32"/>
    </row>
    <row r="380" spans="1:7">
      <c r="A380" s="29">
        <v>14</v>
      </c>
      <c r="B380" s="160"/>
      <c r="C380" s="34" t="s">
        <v>725</v>
      </c>
      <c r="D380" s="29" t="s">
        <v>736</v>
      </c>
      <c r="E380" s="9">
        <v>150</v>
      </c>
      <c r="F380" s="31"/>
      <c r="G380" s="32"/>
    </row>
    <row r="381" spans="1:7">
      <c r="A381" s="29">
        <v>15</v>
      </c>
      <c r="B381" s="160"/>
      <c r="C381" s="34" t="s">
        <v>744</v>
      </c>
      <c r="D381" s="29" t="s">
        <v>736</v>
      </c>
      <c r="E381" s="53">
        <v>400</v>
      </c>
      <c r="F381" s="31"/>
      <c r="G381" s="32"/>
    </row>
    <row r="382" spans="1:7">
      <c r="A382" s="29">
        <v>16</v>
      </c>
      <c r="B382" s="160"/>
      <c r="C382" s="34" t="s">
        <v>726</v>
      </c>
      <c r="D382" s="29" t="s">
        <v>736</v>
      </c>
      <c r="E382" s="9">
        <v>400</v>
      </c>
      <c r="F382" s="31"/>
      <c r="G382" s="32"/>
    </row>
    <row r="383" spans="1:7">
      <c r="A383" s="29">
        <v>17</v>
      </c>
      <c r="B383" s="160"/>
      <c r="C383" s="34" t="s">
        <v>727</v>
      </c>
      <c r="D383" s="29" t="s">
        <v>736</v>
      </c>
      <c r="E383" s="49">
        <v>400</v>
      </c>
      <c r="F383" s="31"/>
      <c r="G383" s="32"/>
    </row>
    <row r="384" spans="1:7">
      <c r="A384" s="29">
        <v>18</v>
      </c>
      <c r="B384" s="160"/>
      <c r="C384" s="34" t="s">
        <v>745</v>
      </c>
      <c r="D384" s="29" t="s">
        <v>736</v>
      </c>
      <c r="E384" s="9">
        <v>200</v>
      </c>
      <c r="F384" s="31"/>
      <c r="G384" s="32"/>
    </row>
    <row r="385" spans="1:7">
      <c r="A385" s="29">
        <v>19</v>
      </c>
      <c r="B385" s="160"/>
      <c r="C385" s="34" t="s">
        <v>692</v>
      </c>
      <c r="D385" s="29" t="s">
        <v>736</v>
      </c>
      <c r="E385" s="9">
        <v>200</v>
      </c>
      <c r="F385" s="31"/>
      <c r="G385" s="32"/>
    </row>
    <row r="386" spans="1:7">
      <c r="A386" s="29">
        <v>20</v>
      </c>
      <c r="B386" s="160"/>
      <c r="C386" s="34" t="s">
        <v>729</v>
      </c>
      <c r="D386" s="29" t="s">
        <v>736</v>
      </c>
      <c r="E386" s="9">
        <v>4000</v>
      </c>
      <c r="F386" s="31"/>
      <c r="G386" s="32"/>
    </row>
    <row r="387" spans="1:7">
      <c r="A387" s="29">
        <v>21</v>
      </c>
      <c r="B387" s="160"/>
      <c r="C387" s="34" t="s">
        <v>746</v>
      </c>
      <c r="D387" s="29" t="s">
        <v>736</v>
      </c>
      <c r="E387" s="9">
        <v>300</v>
      </c>
      <c r="F387" s="31"/>
      <c r="G387" s="32"/>
    </row>
    <row r="388" spans="1:7">
      <c r="A388" s="29">
        <v>22</v>
      </c>
      <c r="B388" s="160"/>
      <c r="C388" s="34" t="s">
        <v>747</v>
      </c>
      <c r="D388" s="29" t="s">
        <v>736</v>
      </c>
      <c r="E388" s="9">
        <v>150</v>
      </c>
      <c r="F388" s="31"/>
      <c r="G388" s="32"/>
    </row>
    <row r="389" spans="1:7">
      <c r="A389" s="29">
        <v>23</v>
      </c>
      <c r="B389" s="160"/>
      <c r="C389" s="34" t="s">
        <v>748</v>
      </c>
      <c r="D389" s="29" t="s">
        <v>736</v>
      </c>
      <c r="E389" s="9">
        <v>150</v>
      </c>
      <c r="F389" s="31"/>
      <c r="G389" s="32"/>
    </row>
    <row r="390" spans="1:7">
      <c r="A390" s="29">
        <v>24</v>
      </c>
      <c r="B390" s="161"/>
      <c r="C390" s="34" t="s">
        <v>749</v>
      </c>
      <c r="D390" s="29" t="s">
        <v>736</v>
      </c>
      <c r="E390" s="9">
        <v>150</v>
      </c>
      <c r="F390" s="31"/>
      <c r="G390" s="32"/>
    </row>
    <row r="391" spans="1:7">
      <c r="A391" s="29">
        <v>25</v>
      </c>
      <c r="B391" s="159" t="s">
        <v>750</v>
      </c>
      <c r="C391" s="54" t="s">
        <v>740</v>
      </c>
      <c r="D391" s="29" t="s">
        <v>736</v>
      </c>
      <c r="E391" s="9">
        <v>400</v>
      </c>
      <c r="F391" s="31"/>
      <c r="G391" s="32"/>
    </row>
    <row r="392" spans="1:7" ht="24">
      <c r="A392" s="29">
        <v>26</v>
      </c>
      <c r="B392" s="160"/>
      <c r="C392" s="34" t="s">
        <v>741</v>
      </c>
      <c r="D392" s="29" t="s">
        <v>736</v>
      </c>
      <c r="E392" s="9">
        <v>800</v>
      </c>
      <c r="F392" s="31"/>
      <c r="G392" s="32"/>
    </row>
    <row r="393" spans="1:7" ht="24">
      <c r="A393" s="29">
        <v>27</v>
      </c>
      <c r="B393" s="160"/>
      <c r="C393" s="34" t="s">
        <v>742</v>
      </c>
      <c r="D393" s="29" t="s">
        <v>736</v>
      </c>
      <c r="E393" s="53">
        <v>1200</v>
      </c>
      <c r="F393" s="31"/>
      <c r="G393" s="32"/>
    </row>
    <row r="394" spans="1:7">
      <c r="A394" s="29">
        <v>28</v>
      </c>
      <c r="B394" s="160"/>
      <c r="C394" s="34" t="s">
        <v>751</v>
      </c>
      <c r="D394" s="29" t="s">
        <v>736</v>
      </c>
      <c r="E394" s="9">
        <v>2000</v>
      </c>
      <c r="F394" s="31"/>
      <c r="G394" s="32"/>
    </row>
    <row r="395" spans="1:7">
      <c r="A395" s="29">
        <v>29</v>
      </c>
      <c r="B395" s="160"/>
      <c r="C395" s="34" t="s">
        <v>752</v>
      </c>
      <c r="D395" s="29" t="s">
        <v>736</v>
      </c>
      <c r="E395" s="9">
        <v>1000</v>
      </c>
      <c r="F395" s="31"/>
      <c r="G395" s="32"/>
    </row>
    <row r="396" spans="1:7">
      <c r="A396" s="29">
        <v>30</v>
      </c>
      <c r="B396" s="160"/>
      <c r="C396" s="34" t="s">
        <v>753</v>
      </c>
      <c r="D396" s="29" t="s">
        <v>736</v>
      </c>
      <c r="E396" s="9">
        <v>1000</v>
      </c>
      <c r="F396" s="31"/>
      <c r="G396" s="32"/>
    </row>
    <row r="397" spans="1:7">
      <c r="A397" s="29">
        <v>31</v>
      </c>
      <c r="B397" s="160"/>
      <c r="C397" s="34" t="s">
        <v>661</v>
      </c>
      <c r="D397" s="29" t="s">
        <v>736</v>
      </c>
      <c r="E397" s="49">
        <v>400</v>
      </c>
      <c r="F397" s="31"/>
      <c r="G397" s="32"/>
    </row>
    <row r="398" spans="1:7">
      <c r="A398" s="29">
        <v>32</v>
      </c>
      <c r="B398" s="160"/>
      <c r="C398" s="34" t="s">
        <v>664</v>
      </c>
      <c r="D398" s="29" t="s">
        <v>736</v>
      </c>
      <c r="E398" s="49">
        <v>400</v>
      </c>
      <c r="F398" s="31"/>
      <c r="G398" s="32"/>
    </row>
    <row r="399" spans="1:7">
      <c r="A399" s="29">
        <v>33</v>
      </c>
      <c r="B399" s="160"/>
      <c r="C399" s="34" t="s">
        <v>717</v>
      </c>
      <c r="D399" s="29" t="s">
        <v>736</v>
      </c>
      <c r="E399" s="9">
        <v>150</v>
      </c>
      <c r="F399" s="31"/>
      <c r="G399" s="32"/>
    </row>
    <row r="400" spans="1:7">
      <c r="A400" s="29">
        <v>34</v>
      </c>
      <c r="B400" s="161"/>
      <c r="C400" s="34" t="s">
        <v>754</v>
      </c>
      <c r="D400" s="29" t="s">
        <v>736</v>
      </c>
      <c r="E400" s="9">
        <v>400</v>
      </c>
      <c r="F400" s="31"/>
      <c r="G400" s="32"/>
    </row>
    <row r="401" spans="1:7">
      <c r="A401" s="29">
        <v>35</v>
      </c>
      <c r="B401" s="159" t="s">
        <v>755</v>
      </c>
      <c r="C401" s="34" t="s">
        <v>694</v>
      </c>
      <c r="D401" s="29" t="s">
        <v>736</v>
      </c>
      <c r="E401" s="9">
        <v>400</v>
      </c>
      <c r="F401" s="31"/>
      <c r="G401" s="32"/>
    </row>
    <row r="402" spans="1:7">
      <c r="A402" s="29">
        <v>36</v>
      </c>
      <c r="B402" s="160"/>
      <c r="C402" s="34" t="s">
        <v>756</v>
      </c>
      <c r="D402" s="29" t="s">
        <v>736</v>
      </c>
      <c r="E402" s="9">
        <v>600</v>
      </c>
      <c r="F402" s="31"/>
      <c r="G402" s="32"/>
    </row>
    <row r="403" spans="1:7">
      <c r="A403" s="29">
        <v>37</v>
      </c>
      <c r="B403" s="160"/>
      <c r="C403" s="34" t="s">
        <v>757</v>
      </c>
      <c r="D403" s="29" t="s">
        <v>736</v>
      </c>
      <c r="E403" s="9">
        <v>600</v>
      </c>
      <c r="F403" s="31"/>
      <c r="G403" s="32"/>
    </row>
    <row r="404" spans="1:7">
      <c r="A404" s="29">
        <v>38</v>
      </c>
      <c r="B404" s="161"/>
      <c r="C404" s="34" t="s">
        <v>758</v>
      </c>
      <c r="D404" s="29" t="s">
        <v>736</v>
      </c>
      <c r="E404" s="9">
        <v>600</v>
      </c>
      <c r="F404" s="31"/>
      <c r="G404" s="32"/>
    </row>
    <row r="405" spans="1:7" ht="24">
      <c r="A405" s="172" t="s">
        <v>620</v>
      </c>
      <c r="B405" s="173"/>
      <c r="C405" s="173"/>
      <c r="D405" s="29"/>
      <c r="E405" s="29">
        <v>25250</v>
      </c>
      <c r="F405" s="36" t="s">
        <v>2872</v>
      </c>
      <c r="G405" s="36" t="s">
        <v>2873</v>
      </c>
    </row>
    <row r="406" spans="1:7">
      <c r="A406" s="29" t="s">
        <v>1</v>
      </c>
      <c r="B406" s="174" t="s">
        <v>2766</v>
      </c>
      <c r="C406" s="175"/>
      <c r="D406" s="175"/>
      <c r="E406" s="175"/>
      <c r="F406" s="175"/>
      <c r="G406" s="176"/>
    </row>
    <row r="408" spans="1:7" ht="18.75">
      <c r="A408" s="171" t="s">
        <v>49</v>
      </c>
      <c r="B408" s="171"/>
      <c r="C408" s="171"/>
      <c r="D408" s="171"/>
      <c r="E408" s="171"/>
      <c r="F408" s="171"/>
      <c r="G408" s="171"/>
    </row>
    <row r="409" spans="1:7" ht="36">
      <c r="A409" s="27" t="s">
        <v>594</v>
      </c>
      <c r="B409" s="27" t="s">
        <v>595</v>
      </c>
      <c r="C409" s="28" t="s">
        <v>596</v>
      </c>
      <c r="D409" s="27" t="s">
        <v>597</v>
      </c>
      <c r="E409" s="27" t="s">
        <v>598</v>
      </c>
      <c r="F409" s="27" t="s">
        <v>2754</v>
      </c>
      <c r="G409" s="27" t="s">
        <v>2755</v>
      </c>
    </row>
    <row r="410" spans="1:7">
      <c r="A410" s="29">
        <v>1</v>
      </c>
      <c r="B410" s="33"/>
      <c r="C410" s="34" t="s">
        <v>759</v>
      </c>
      <c r="D410" s="57" t="s">
        <v>2612</v>
      </c>
      <c r="E410" s="9">
        <v>100</v>
      </c>
      <c r="F410" s="31"/>
      <c r="G410" s="32"/>
    </row>
    <row r="411" spans="1:7">
      <c r="A411" s="29">
        <v>2</v>
      </c>
      <c r="B411" s="33"/>
      <c r="C411" s="34" t="s">
        <v>1145</v>
      </c>
      <c r="D411" s="57" t="s">
        <v>2612</v>
      </c>
      <c r="E411" s="9">
        <v>50</v>
      </c>
      <c r="F411" s="31"/>
      <c r="G411" s="32"/>
    </row>
    <row r="412" spans="1:7">
      <c r="A412" s="29">
        <v>3</v>
      </c>
      <c r="B412" s="33"/>
      <c r="C412" s="34" t="s">
        <v>725</v>
      </c>
      <c r="D412" s="57" t="s">
        <v>764</v>
      </c>
      <c r="E412" s="49">
        <v>150</v>
      </c>
      <c r="F412" s="31"/>
      <c r="G412" s="32"/>
    </row>
    <row r="413" spans="1:7">
      <c r="A413" s="29">
        <v>4</v>
      </c>
      <c r="B413" s="33"/>
      <c r="C413" s="34" t="s">
        <v>2875</v>
      </c>
      <c r="D413" s="57" t="s">
        <v>702</v>
      </c>
      <c r="E413" s="9">
        <v>400</v>
      </c>
      <c r="F413" s="31"/>
      <c r="G413" s="32"/>
    </row>
    <row r="414" spans="1:7">
      <c r="A414" s="29">
        <v>5</v>
      </c>
      <c r="B414" s="33"/>
      <c r="C414" s="34" t="s">
        <v>2613</v>
      </c>
      <c r="D414" s="57" t="s">
        <v>2614</v>
      </c>
      <c r="E414" s="9">
        <v>600</v>
      </c>
      <c r="F414" s="31"/>
      <c r="G414" s="32"/>
    </row>
    <row r="415" spans="1:7">
      <c r="A415" s="29">
        <v>6</v>
      </c>
      <c r="B415" s="33"/>
      <c r="C415" s="34" t="s">
        <v>761</v>
      </c>
      <c r="D415" s="57" t="s">
        <v>2615</v>
      </c>
      <c r="E415" s="9">
        <v>400</v>
      </c>
      <c r="F415" s="31"/>
      <c r="G415" s="32"/>
    </row>
    <row r="416" spans="1:7">
      <c r="A416" s="29">
        <v>7</v>
      </c>
      <c r="B416" s="33"/>
      <c r="C416" s="34" t="s">
        <v>762</v>
      </c>
      <c r="D416" s="57" t="s">
        <v>2616</v>
      </c>
      <c r="E416" s="49">
        <v>400</v>
      </c>
      <c r="F416" s="31"/>
      <c r="G416" s="32"/>
    </row>
    <row r="417" spans="1:7">
      <c r="A417" s="29">
        <v>8</v>
      </c>
      <c r="B417" s="33"/>
      <c r="C417" s="34" t="s">
        <v>660</v>
      </c>
      <c r="D417" s="57" t="s">
        <v>766</v>
      </c>
      <c r="E417" s="49">
        <v>400</v>
      </c>
      <c r="F417" s="31"/>
      <c r="G417" s="32"/>
    </row>
    <row r="418" spans="1:7">
      <c r="A418" s="29">
        <v>9</v>
      </c>
      <c r="B418" s="33"/>
      <c r="C418" s="34" t="s">
        <v>760</v>
      </c>
      <c r="D418" s="57" t="s">
        <v>769</v>
      </c>
      <c r="E418" s="9">
        <v>3500</v>
      </c>
      <c r="F418" s="31"/>
      <c r="G418" s="32"/>
    </row>
    <row r="419" spans="1:7">
      <c r="A419" s="29">
        <v>10</v>
      </c>
      <c r="B419" s="33"/>
      <c r="C419" s="34" t="s">
        <v>2876</v>
      </c>
      <c r="D419" s="57" t="s">
        <v>2617</v>
      </c>
      <c r="E419" s="9">
        <v>2000</v>
      </c>
      <c r="F419" s="31"/>
      <c r="G419" s="32"/>
    </row>
    <row r="420" spans="1:7" ht="24">
      <c r="A420" s="172" t="s">
        <v>620</v>
      </c>
      <c r="B420" s="173"/>
      <c r="C420" s="173"/>
      <c r="D420" s="29"/>
      <c r="E420" s="29">
        <v>8000</v>
      </c>
      <c r="F420" s="35" t="s">
        <v>2768</v>
      </c>
      <c r="G420" s="36" t="s">
        <v>2877</v>
      </c>
    </row>
    <row r="421" spans="1:7">
      <c r="A421" s="29" t="s">
        <v>1</v>
      </c>
      <c r="B421" s="174" t="s">
        <v>2878</v>
      </c>
      <c r="C421" s="175"/>
      <c r="D421" s="175"/>
      <c r="E421" s="175"/>
      <c r="F421" s="175"/>
      <c r="G421" s="176"/>
    </row>
    <row r="423" spans="1:7" ht="18.75">
      <c r="A423" s="171" t="s">
        <v>2572</v>
      </c>
      <c r="B423" s="171"/>
      <c r="C423" s="171"/>
      <c r="D423" s="171"/>
      <c r="E423" s="171"/>
      <c r="F423" s="171"/>
      <c r="G423" s="171"/>
    </row>
    <row r="424" spans="1:7" ht="36">
      <c r="A424" s="27" t="s">
        <v>594</v>
      </c>
      <c r="B424" s="27" t="s">
        <v>595</v>
      </c>
      <c r="C424" s="28" t="s">
        <v>596</v>
      </c>
      <c r="D424" s="8" t="s">
        <v>597</v>
      </c>
      <c r="E424" s="27" t="s">
        <v>598</v>
      </c>
      <c r="F424" s="27" t="s">
        <v>2754</v>
      </c>
      <c r="G424" s="27" t="s">
        <v>2755</v>
      </c>
    </row>
    <row r="425" spans="1:7">
      <c r="A425" s="29">
        <v>1</v>
      </c>
      <c r="B425" s="33"/>
      <c r="C425" s="34" t="s">
        <v>495</v>
      </c>
      <c r="D425" s="29" t="s">
        <v>2618</v>
      </c>
      <c r="E425" s="9">
        <v>100</v>
      </c>
      <c r="F425" s="31"/>
      <c r="G425" s="32"/>
    </row>
    <row r="426" spans="1:7">
      <c r="A426" s="29">
        <v>2</v>
      </c>
      <c r="B426" s="33"/>
      <c r="C426" s="34" t="s">
        <v>2619</v>
      </c>
      <c r="D426" s="29" t="s">
        <v>2620</v>
      </c>
      <c r="E426" s="9">
        <v>100</v>
      </c>
      <c r="F426" s="31"/>
      <c r="G426" s="32"/>
    </row>
    <row r="427" spans="1:7">
      <c r="A427" s="29">
        <v>3</v>
      </c>
      <c r="B427" s="159" t="s">
        <v>2621</v>
      </c>
      <c r="C427" s="34" t="s">
        <v>2622</v>
      </c>
      <c r="D427" s="29" t="s">
        <v>765</v>
      </c>
      <c r="E427" s="9">
        <v>400</v>
      </c>
      <c r="F427" s="31"/>
      <c r="G427" s="32"/>
    </row>
    <row r="428" spans="1:7">
      <c r="A428" s="29">
        <v>4</v>
      </c>
      <c r="B428" s="160"/>
      <c r="C428" s="34" t="s">
        <v>726</v>
      </c>
      <c r="D428" s="29" t="s">
        <v>766</v>
      </c>
      <c r="E428" s="9">
        <v>400</v>
      </c>
      <c r="F428" s="31"/>
      <c r="G428" s="32"/>
    </row>
    <row r="429" spans="1:7">
      <c r="A429" s="29">
        <v>5</v>
      </c>
      <c r="B429" s="160"/>
      <c r="C429" s="34" t="s">
        <v>2879</v>
      </c>
      <c r="D429" s="29" t="s">
        <v>2623</v>
      </c>
      <c r="E429" s="9">
        <v>600</v>
      </c>
      <c r="F429" s="31"/>
      <c r="G429" s="32"/>
    </row>
    <row r="430" spans="1:7">
      <c r="A430" s="29">
        <v>6</v>
      </c>
      <c r="B430" s="160"/>
      <c r="C430" s="34" t="s">
        <v>692</v>
      </c>
      <c r="D430" s="29" t="s">
        <v>767</v>
      </c>
      <c r="E430" s="9">
        <v>200</v>
      </c>
      <c r="F430" s="31"/>
      <c r="G430" s="32"/>
    </row>
    <row r="431" spans="1:7">
      <c r="A431" s="29">
        <v>7</v>
      </c>
      <c r="B431" s="160"/>
      <c r="C431" s="34" t="s">
        <v>2624</v>
      </c>
      <c r="D431" s="29" t="s">
        <v>768</v>
      </c>
      <c r="E431" s="9">
        <v>200</v>
      </c>
      <c r="F431" s="31"/>
      <c r="G431" s="32"/>
    </row>
    <row r="432" spans="1:7">
      <c r="A432" s="29">
        <v>8</v>
      </c>
      <c r="B432" s="161"/>
      <c r="C432" s="34" t="s">
        <v>2625</v>
      </c>
      <c r="D432" s="29" t="s">
        <v>764</v>
      </c>
      <c r="E432" s="9">
        <v>150</v>
      </c>
      <c r="F432" s="31"/>
      <c r="G432" s="32"/>
    </row>
    <row r="433" spans="1:7">
      <c r="A433" s="29">
        <v>9</v>
      </c>
      <c r="B433" s="159" t="s">
        <v>2626</v>
      </c>
      <c r="C433" s="34" t="s">
        <v>701</v>
      </c>
      <c r="D433" s="29" t="s">
        <v>702</v>
      </c>
      <c r="E433" s="9">
        <v>400</v>
      </c>
      <c r="F433" s="31"/>
      <c r="G433" s="32"/>
    </row>
    <row r="434" spans="1:7">
      <c r="A434" s="29">
        <v>10</v>
      </c>
      <c r="B434" s="161"/>
      <c r="C434" s="34" t="s">
        <v>2627</v>
      </c>
      <c r="D434" s="29" t="s">
        <v>2628</v>
      </c>
      <c r="E434" s="9">
        <v>200</v>
      </c>
      <c r="F434" s="31"/>
      <c r="G434" s="32"/>
    </row>
    <row r="435" spans="1:7">
      <c r="A435" s="29">
        <v>11</v>
      </c>
      <c r="B435" s="33"/>
      <c r="C435" s="34" t="s">
        <v>760</v>
      </c>
      <c r="D435" s="29" t="s">
        <v>769</v>
      </c>
      <c r="E435" s="9">
        <v>600</v>
      </c>
      <c r="F435" s="31"/>
      <c r="G435" s="32"/>
    </row>
    <row r="436" spans="1:7" ht="24">
      <c r="A436" s="172" t="s">
        <v>620</v>
      </c>
      <c r="B436" s="173"/>
      <c r="C436" s="173"/>
      <c r="D436" s="29"/>
      <c r="E436" s="29">
        <v>3350</v>
      </c>
      <c r="F436" s="35" t="s">
        <v>662</v>
      </c>
      <c r="G436" s="36" t="s">
        <v>2670</v>
      </c>
    </row>
    <row r="437" spans="1:7">
      <c r="A437" s="29" t="s">
        <v>1</v>
      </c>
      <c r="B437" s="174" t="s">
        <v>2845</v>
      </c>
      <c r="C437" s="175"/>
      <c r="D437" s="175"/>
      <c r="E437" s="175"/>
      <c r="F437" s="175"/>
      <c r="G437" s="176"/>
    </row>
    <row r="439" spans="1:7" ht="18.75">
      <c r="A439" s="165" t="s">
        <v>2573</v>
      </c>
      <c r="B439" s="165"/>
      <c r="C439" s="165"/>
      <c r="D439" s="165"/>
      <c r="E439" s="165"/>
      <c r="F439" s="165"/>
      <c r="G439" s="165"/>
    </row>
    <row r="440" spans="1:7" ht="36">
      <c r="A440" s="58" t="s">
        <v>594</v>
      </c>
      <c r="B440" s="59" t="s">
        <v>595</v>
      </c>
      <c r="C440" s="60" t="s">
        <v>596</v>
      </c>
      <c r="D440" s="61" t="s">
        <v>597</v>
      </c>
      <c r="E440" s="58" t="s">
        <v>598</v>
      </c>
      <c r="F440" s="58" t="s">
        <v>2754</v>
      </c>
      <c r="G440" s="58" t="s">
        <v>2755</v>
      </c>
    </row>
    <row r="441" spans="1:7">
      <c r="A441" s="62">
        <v>1</v>
      </c>
      <c r="B441" s="63"/>
      <c r="C441" s="64" t="s">
        <v>2629</v>
      </c>
      <c r="D441" s="29" t="s">
        <v>2620</v>
      </c>
      <c r="E441" s="9">
        <v>100</v>
      </c>
      <c r="F441" s="65"/>
      <c r="G441" s="66"/>
    </row>
    <row r="442" spans="1:7">
      <c r="A442" s="62">
        <v>2</v>
      </c>
      <c r="B442" s="63"/>
      <c r="C442" s="64" t="s">
        <v>495</v>
      </c>
      <c r="D442" s="67" t="s">
        <v>2630</v>
      </c>
      <c r="E442" s="9">
        <v>100</v>
      </c>
      <c r="F442" s="65"/>
      <c r="G442" s="66"/>
    </row>
    <row r="443" spans="1:7">
      <c r="A443" s="62">
        <v>3</v>
      </c>
      <c r="B443" s="162" t="s">
        <v>2621</v>
      </c>
      <c r="C443" s="64" t="s">
        <v>2622</v>
      </c>
      <c r="D443" s="67" t="s">
        <v>765</v>
      </c>
      <c r="E443" s="9">
        <v>400</v>
      </c>
      <c r="F443" s="65"/>
      <c r="G443" s="66"/>
    </row>
    <row r="444" spans="1:7">
      <c r="A444" s="62">
        <v>4</v>
      </c>
      <c r="B444" s="163"/>
      <c r="C444" s="64" t="s">
        <v>692</v>
      </c>
      <c r="D444" s="67" t="s">
        <v>767</v>
      </c>
      <c r="E444" s="9">
        <v>200</v>
      </c>
      <c r="F444" s="65"/>
      <c r="G444" s="66"/>
    </row>
    <row r="445" spans="1:7">
      <c r="A445" s="62">
        <v>5</v>
      </c>
      <c r="B445" s="163"/>
      <c r="C445" s="64" t="s">
        <v>2879</v>
      </c>
      <c r="D445" s="29" t="s">
        <v>2623</v>
      </c>
      <c r="E445" s="9">
        <v>600</v>
      </c>
      <c r="F445" s="65"/>
      <c r="G445" s="66"/>
    </row>
    <row r="446" spans="1:7">
      <c r="A446" s="62">
        <v>6</v>
      </c>
      <c r="B446" s="164"/>
      <c r="C446" s="64" t="s">
        <v>726</v>
      </c>
      <c r="D446" s="67" t="s">
        <v>766</v>
      </c>
      <c r="E446" s="9">
        <v>400</v>
      </c>
      <c r="F446" s="65"/>
      <c r="G446" s="66"/>
    </row>
    <row r="447" spans="1:7">
      <c r="A447" s="62">
        <v>7</v>
      </c>
      <c r="B447" s="159" t="s">
        <v>2626</v>
      </c>
      <c r="C447" s="34" t="s">
        <v>2880</v>
      </c>
      <c r="D447" s="29" t="s">
        <v>702</v>
      </c>
      <c r="E447" s="9">
        <v>800</v>
      </c>
      <c r="F447" s="65"/>
      <c r="G447" s="66"/>
    </row>
    <row r="448" spans="1:7">
      <c r="A448" s="62">
        <v>8</v>
      </c>
      <c r="B448" s="161"/>
      <c r="C448" s="34" t="s">
        <v>2631</v>
      </c>
      <c r="D448" s="67" t="s">
        <v>2632</v>
      </c>
      <c r="E448" s="9">
        <v>800</v>
      </c>
      <c r="F448" s="65"/>
      <c r="G448" s="66"/>
    </row>
    <row r="449" spans="1:7">
      <c r="A449" s="62">
        <v>9</v>
      </c>
      <c r="B449" s="63"/>
      <c r="C449" s="64" t="s">
        <v>760</v>
      </c>
      <c r="D449" s="67" t="s">
        <v>769</v>
      </c>
      <c r="E449" s="9">
        <v>4000</v>
      </c>
      <c r="F449" s="65"/>
      <c r="G449" s="66"/>
    </row>
    <row r="450" spans="1:7" ht="24">
      <c r="A450" s="166" t="s">
        <v>620</v>
      </c>
      <c r="B450" s="167"/>
      <c r="C450" s="167"/>
      <c r="D450" s="62"/>
      <c r="E450" s="62">
        <v>7400</v>
      </c>
      <c r="F450" s="68" t="s">
        <v>662</v>
      </c>
      <c r="G450" s="69" t="s">
        <v>2670</v>
      </c>
    </row>
    <row r="451" spans="1:7">
      <c r="A451" s="62" t="s">
        <v>1</v>
      </c>
      <c r="B451" s="168" t="s">
        <v>2881</v>
      </c>
      <c r="C451" s="169"/>
      <c r="D451" s="169"/>
      <c r="E451" s="169"/>
      <c r="F451" s="169"/>
      <c r="G451" s="170"/>
    </row>
    <row r="452" spans="1:7" ht="18.75">
      <c r="A452" s="171" t="s">
        <v>2633</v>
      </c>
      <c r="B452" s="171"/>
      <c r="C452" s="171"/>
      <c r="D452" s="171"/>
      <c r="E452" s="171"/>
      <c r="F452" s="171"/>
      <c r="G452" s="171"/>
    </row>
    <row r="453" spans="1:7" ht="36">
      <c r="A453" s="27" t="s">
        <v>594</v>
      </c>
      <c r="B453" s="27" t="s">
        <v>595</v>
      </c>
      <c r="C453" s="28" t="s">
        <v>596</v>
      </c>
      <c r="D453" s="27" t="s">
        <v>597</v>
      </c>
      <c r="E453" s="27" t="s">
        <v>598</v>
      </c>
      <c r="F453" s="27" t="s">
        <v>2754</v>
      </c>
      <c r="G453" s="27" t="s">
        <v>2755</v>
      </c>
    </row>
    <row r="454" spans="1:7">
      <c r="A454" s="70">
        <v>1</v>
      </c>
      <c r="B454" s="70"/>
      <c r="C454" s="64" t="s">
        <v>2634</v>
      </c>
      <c r="D454" s="67" t="s">
        <v>2611</v>
      </c>
      <c r="E454" s="9">
        <v>200</v>
      </c>
      <c r="F454" s="71" t="s">
        <v>1397</v>
      </c>
      <c r="G454" s="32"/>
    </row>
    <row r="455" spans="1:7">
      <c r="A455" s="70">
        <v>2</v>
      </c>
      <c r="B455" s="70"/>
      <c r="C455" s="64" t="s">
        <v>2635</v>
      </c>
      <c r="D455" s="67" t="s">
        <v>2636</v>
      </c>
      <c r="E455" s="9">
        <v>600</v>
      </c>
      <c r="F455" s="71" t="s">
        <v>1397</v>
      </c>
      <c r="G455" s="32"/>
    </row>
    <row r="456" spans="1:7">
      <c r="A456" s="70">
        <v>3</v>
      </c>
      <c r="B456" s="70"/>
      <c r="C456" s="64" t="s">
        <v>2637</v>
      </c>
      <c r="D456" s="67" t="s">
        <v>2638</v>
      </c>
      <c r="E456" s="9">
        <v>500</v>
      </c>
      <c r="F456" s="71" t="s">
        <v>1397</v>
      </c>
      <c r="G456" s="32"/>
    </row>
    <row r="457" spans="1:7">
      <c r="A457" s="70">
        <v>4</v>
      </c>
      <c r="B457" s="70"/>
      <c r="C457" s="64" t="s">
        <v>2639</v>
      </c>
      <c r="D457" s="67" t="s">
        <v>2638</v>
      </c>
      <c r="E457" s="9">
        <v>500</v>
      </c>
      <c r="F457" s="71" t="s">
        <v>1397</v>
      </c>
      <c r="G457" s="32"/>
    </row>
    <row r="458" spans="1:7">
      <c r="A458" s="70">
        <v>5</v>
      </c>
      <c r="B458" s="70"/>
      <c r="C458" s="64" t="s">
        <v>2640</v>
      </c>
      <c r="D458" s="67" t="s">
        <v>2611</v>
      </c>
      <c r="E458" s="9">
        <v>500</v>
      </c>
      <c r="F458" s="71" t="s">
        <v>1397</v>
      </c>
      <c r="G458" s="32"/>
    </row>
    <row r="459" spans="1:7">
      <c r="A459" s="70">
        <v>6</v>
      </c>
      <c r="B459" s="70"/>
      <c r="C459" s="64" t="s">
        <v>2641</v>
      </c>
      <c r="D459" s="67" t="s">
        <v>2611</v>
      </c>
      <c r="E459" s="9">
        <v>500</v>
      </c>
      <c r="F459" s="71" t="s">
        <v>1397</v>
      </c>
      <c r="G459" s="32"/>
    </row>
    <row r="460" spans="1:7">
      <c r="A460" s="70">
        <v>7</v>
      </c>
      <c r="B460" s="70"/>
      <c r="C460" s="64" t="s">
        <v>2642</v>
      </c>
      <c r="D460" s="67" t="s">
        <v>2611</v>
      </c>
      <c r="E460" s="9">
        <v>500</v>
      </c>
      <c r="F460" s="71" t="s">
        <v>1397</v>
      </c>
      <c r="G460" s="32"/>
    </row>
    <row r="461" spans="1:7">
      <c r="A461" s="70">
        <v>8</v>
      </c>
      <c r="B461" s="70"/>
      <c r="C461" s="64" t="s">
        <v>2643</v>
      </c>
      <c r="D461" s="67" t="s">
        <v>2611</v>
      </c>
      <c r="E461" s="9">
        <v>100</v>
      </c>
      <c r="F461" s="71" t="s">
        <v>1397</v>
      </c>
      <c r="G461" s="32"/>
    </row>
    <row r="462" spans="1:7">
      <c r="A462" s="70">
        <v>9</v>
      </c>
      <c r="B462" s="70"/>
      <c r="C462" s="64" t="s">
        <v>614</v>
      </c>
      <c r="D462" s="67" t="s">
        <v>615</v>
      </c>
      <c r="E462" s="9">
        <v>800</v>
      </c>
      <c r="F462" s="71" t="s">
        <v>1397</v>
      </c>
      <c r="G462" s="36"/>
    </row>
    <row r="463" spans="1:7" ht="24">
      <c r="A463" s="172" t="s">
        <v>620</v>
      </c>
      <c r="B463" s="173"/>
      <c r="C463" s="177"/>
      <c r="D463" s="29"/>
      <c r="E463" s="72">
        <v>4200</v>
      </c>
      <c r="F463" s="35" t="s">
        <v>2759</v>
      </c>
      <c r="G463" s="36" t="s">
        <v>2605</v>
      </c>
    </row>
    <row r="464" spans="1:7">
      <c r="A464" s="29" t="s">
        <v>1</v>
      </c>
      <c r="B464" s="174" t="s">
        <v>2863</v>
      </c>
      <c r="C464" s="175"/>
      <c r="D464" s="175"/>
      <c r="E464" s="175"/>
      <c r="F464" s="175"/>
      <c r="G464" s="176"/>
    </row>
    <row r="465" spans="1:7" ht="18.75">
      <c r="A465" s="171" t="s">
        <v>2644</v>
      </c>
      <c r="B465" s="171"/>
      <c r="C465" s="171"/>
      <c r="D465" s="171"/>
      <c r="E465" s="171"/>
      <c r="F465" s="171"/>
      <c r="G465" s="171"/>
    </row>
    <row r="466" spans="1:7" ht="36">
      <c r="A466" s="27" t="s">
        <v>594</v>
      </c>
      <c r="B466" s="27" t="s">
        <v>595</v>
      </c>
      <c r="C466" s="28" t="s">
        <v>596</v>
      </c>
      <c r="D466" s="27" t="s">
        <v>597</v>
      </c>
      <c r="E466" s="27" t="s">
        <v>598</v>
      </c>
      <c r="F466" s="27" t="s">
        <v>2754</v>
      </c>
      <c r="G466" s="27" t="s">
        <v>2755</v>
      </c>
    </row>
    <row r="467" spans="1:7">
      <c r="A467" s="70">
        <v>1</v>
      </c>
      <c r="B467" s="70"/>
      <c r="C467" s="70" t="s">
        <v>2645</v>
      </c>
      <c r="D467" s="70" t="s">
        <v>2636</v>
      </c>
      <c r="E467" s="70">
        <v>600</v>
      </c>
      <c r="F467" s="71" t="s">
        <v>1397</v>
      </c>
      <c r="G467" s="32"/>
    </row>
    <row r="468" spans="1:7">
      <c r="A468" s="70">
        <v>2</v>
      </c>
      <c r="B468" s="70"/>
      <c r="C468" s="70" t="s">
        <v>2646</v>
      </c>
      <c r="D468" s="70" t="s">
        <v>2611</v>
      </c>
      <c r="E468" s="70">
        <v>200</v>
      </c>
      <c r="F468" s="71" t="s">
        <v>1397</v>
      </c>
      <c r="G468" s="32"/>
    </row>
    <row r="469" spans="1:7">
      <c r="A469" s="70">
        <v>3</v>
      </c>
      <c r="B469" s="70"/>
      <c r="C469" s="70" t="s">
        <v>2647</v>
      </c>
      <c r="D469" s="70" t="s">
        <v>2638</v>
      </c>
      <c r="E469" s="70">
        <v>500</v>
      </c>
      <c r="F469" s="71" t="s">
        <v>1397</v>
      </c>
      <c r="G469" s="32"/>
    </row>
    <row r="470" spans="1:7">
      <c r="A470" s="70">
        <v>4</v>
      </c>
      <c r="B470" s="70"/>
      <c r="C470" s="70" t="s">
        <v>2648</v>
      </c>
      <c r="D470" s="70" t="s">
        <v>2638</v>
      </c>
      <c r="E470" s="70">
        <v>500</v>
      </c>
      <c r="F470" s="71" t="s">
        <v>1397</v>
      </c>
      <c r="G470" s="32"/>
    </row>
    <row r="471" spans="1:7">
      <c r="A471" s="70">
        <v>5</v>
      </c>
      <c r="B471" s="70"/>
      <c r="C471" s="70" t="s">
        <v>2649</v>
      </c>
      <c r="D471" s="70" t="s">
        <v>2611</v>
      </c>
      <c r="E471" s="70">
        <v>500</v>
      </c>
      <c r="F471" s="71" t="s">
        <v>1397</v>
      </c>
      <c r="G471" s="32"/>
    </row>
    <row r="472" spans="1:7">
      <c r="A472" s="70">
        <v>6</v>
      </c>
      <c r="B472" s="70"/>
      <c r="C472" s="70" t="s">
        <v>2650</v>
      </c>
      <c r="D472" s="70" t="s">
        <v>2611</v>
      </c>
      <c r="E472" s="70">
        <v>500</v>
      </c>
      <c r="F472" s="71" t="s">
        <v>1397</v>
      </c>
      <c r="G472" s="32"/>
    </row>
    <row r="473" spans="1:7">
      <c r="A473" s="70">
        <v>7</v>
      </c>
      <c r="B473" s="70"/>
      <c r="C473" s="70" t="s">
        <v>2651</v>
      </c>
      <c r="D473" s="70" t="s">
        <v>2611</v>
      </c>
      <c r="E473" s="70">
        <v>500</v>
      </c>
      <c r="F473" s="71" t="s">
        <v>1397</v>
      </c>
      <c r="G473" s="32"/>
    </row>
    <row r="474" spans="1:7">
      <c r="A474" s="70">
        <v>8</v>
      </c>
      <c r="B474" s="70"/>
      <c r="C474" s="70" t="s">
        <v>2652</v>
      </c>
      <c r="D474" s="70" t="s">
        <v>2653</v>
      </c>
      <c r="E474" s="70">
        <v>600</v>
      </c>
      <c r="F474" s="71" t="s">
        <v>1397</v>
      </c>
      <c r="G474" s="32"/>
    </row>
    <row r="475" spans="1:7">
      <c r="A475" s="70">
        <v>9</v>
      </c>
      <c r="B475" s="70"/>
      <c r="C475" s="70" t="s">
        <v>2643</v>
      </c>
      <c r="D475" s="70" t="s">
        <v>2611</v>
      </c>
      <c r="E475" s="70">
        <v>100</v>
      </c>
      <c r="F475" s="71" t="s">
        <v>1397</v>
      </c>
      <c r="G475" s="36"/>
    </row>
    <row r="476" spans="1:7">
      <c r="A476" s="70">
        <v>10</v>
      </c>
      <c r="B476" s="70"/>
      <c r="C476" s="70" t="s">
        <v>614</v>
      </c>
      <c r="D476" s="70" t="s">
        <v>615</v>
      </c>
      <c r="E476" s="70">
        <v>800</v>
      </c>
      <c r="F476" s="71" t="s">
        <v>1397</v>
      </c>
      <c r="G476" s="36"/>
    </row>
    <row r="477" spans="1:7">
      <c r="A477" s="70">
        <v>11</v>
      </c>
      <c r="B477" s="70"/>
      <c r="C477" s="70" t="s">
        <v>2654</v>
      </c>
      <c r="D477" s="70" t="s">
        <v>2655</v>
      </c>
      <c r="E477" s="70">
        <v>200</v>
      </c>
      <c r="F477" s="71" t="s">
        <v>2656</v>
      </c>
      <c r="G477" s="36"/>
    </row>
    <row r="478" spans="1:7">
      <c r="A478" s="70">
        <v>12</v>
      </c>
      <c r="B478" s="70"/>
      <c r="C478" s="70" t="s">
        <v>2657</v>
      </c>
      <c r="D478" s="70" t="s">
        <v>2655</v>
      </c>
      <c r="E478" s="70">
        <v>200</v>
      </c>
      <c r="F478" s="71" t="s">
        <v>2656</v>
      </c>
      <c r="G478" s="36"/>
    </row>
    <row r="479" spans="1:7">
      <c r="A479" s="70">
        <v>13</v>
      </c>
      <c r="B479" s="70"/>
      <c r="C479" s="70" t="s">
        <v>2658</v>
      </c>
      <c r="D479" s="70" t="s">
        <v>2659</v>
      </c>
      <c r="E479" s="70">
        <v>200</v>
      </c>
      <c r="F479" s="71" t="s">
        <v>1397</v>
      </c>
      <c r="G479" s="36"/>
    </row>
    <row r="480" spans="1:7">
      <c r="A480" s="70">
        <v>14</v>
      </c>
      <c r="B480" s="70"/>
      <c r="C480" s="70" t="s">
        <v>2660</v>
      </c>
      <c r="D480" s="70" t="s">
        <v>2659</v>
      </c>
      <c r="E480" s="70">
        <v>200</v>
      </c>
      <c r="F480" s="71" t="s">
        <v>1397</v>
      </c>
      <c r="G480" s="36"/>
    </row>
    <row r="481" spans="1:7">
      <c r="A481" s="70">
        <v>15</v>
      </c>
      <c r="B481" s="70"/>
      <c r="C481" s="70" t="s">
        <v>2661</v>
      </c>
      <c r="D481" s="70" t="s">
        <v>2659</v>
      </c>
      <c r="E481" s="70">
        <v>200</v>
      </c>
      <c r="F481" s="71" t="s">
        <v>1397</v>
      </c>
      <c r="G481" s="36"/>
    </row>
    <row r="482" spans="1:7">
      <c r="A482" s="70">
        <v>16</v>
      </c>
      <c r="B482" s="70"/>
      <c r="C482" s="70" t="s">
        <v>2662</v>
      </c>
      <c r="D482" s="70" t="s">
        <v>2659</v>
      </c>
      <c r="E482" s="70">
        <v>200</v>
      </c>
      <c r="F482" s="71" t="s">
        <v>1397</v>
      </c>
      <c r="G482" s="36"/>
    </row>
    <row r="483" spans="1:7" ht="24">
      <c r="A483" s="172" t="s">
        <v>620</v>
      </c>
      <c r="B483" s="173"/>
      <c r="C483" s="177"/>
      <c r="D483" s="29"/>
      <c r="E483" s="72">
        <v>6000</v>
      </c>
      <c r="F483" s="35" t="s">
        <v>2759</v>
      </c>
      <c r="G483" s="36" t="s">
        <v>2882</v>
      </c>
    </row>
    <row r="484" spans="1:7">
      <c r="A484" s="29" t="s">
        <v>1</v>
      </c>
      <c r="B484" s="174" t="s">
        <v>2863</v>
      </c>
      <c r="C484" s="175"/>
      <c r="D484" s="175"/>
      <c r="E484" s="175"/>
      <c r="F484" s="175"/>
      <c r="G484" s="176"/>
    </row>
    <row r="485" spans="1:7">
      <c r="A485" s="73"/>
      <c r="B485" s="74"/>
      <c r="C485" s="74"/>
      <c r="D485" s="74"/>
      <c r="E485" s="74"/>
      <c r="F485" s="73"/>
      <c r="G485" s="74"/>
    </row>
    <row r="486" spans="1:7" ht="18.75">
      <c r="A486" s="171" t="s">
        <v>50</v>
      </c>
      <c r="B486" s="171"/>
      <c r="C486" s="171"/>
      <c r="D486" s="171"/>
      <c r="E486" s="171"/>
      <c r="F486" s="171"/>
      <c r="G486" s="171"/>
    </row>
    <row r="487" spans="1:7" ht="36">
      <c r="A487" s="27" t="s">
        <v>594</v>
      </c>
      <c r="B487" s="27" t="s">
        <v>595</v>
      </c>
      <c r="C487" s="28" t="s">
        <v>596</v>
      </c>
      <c r="D487" s="8" t="s">
        <v>597</v>
      </c>
      <c r="E487" s="27" t="s">
        <v>598</v>
      </c>
      <c r="F487" s="27" t="s">
        <v>2754</v>
      </c>
      <c r="G487" s="27" t="s">
        <v>2755</v>
      </c>
    </row>
    <row r="488" spans="1:7">
      <c r="A488" s="29">
        <v>1</v>
      </c>
      <c r="B488" s="33"/>
      <c r="C488" s="75" t="s">
        <v>770</v>
      </c>
      <c r="D488" s="29" t="s">
        <v>771</v>
      </c>
      <c r="E488" s="49">
        <v>50</v>
      </c>
      <c r="F488" s="31"/>
      <c r="G488" s="32"/>
    </row>
    <row r="489" spans="1:7">
      <c r="A489" s="29">
        <v>2</v>
      </c>
      <c r="B489" s="33"/>
      <c r="C489" s="75" t="s">
        <v>772</v>
      </c>
      <c r="D489" s="29" t="s">
        <v>771</v>
      </c>
      <c r="E489" s="49">
        <v>50</v>
      </c>
      <c r="F489" s="31"/>
      <c r="G489" s="32"/>
    </row>
    <row r="490" spans="1:7">
      <c r="A490" s="29">
        <v>3</v>
      </c>
      <c r="B490" s="33"/>
      <c r="C490" s="75" t="s">
        <v>773</v>
      </c>
      <c r="D490" s="29" t="s">
        <v>771</v>
      </c>
      <c r="E490" s="49">
        <v>50</v>
      </c>
      <c r="F490" s="31"/>
      <c r="G490" s="32"/>
    </row>
    <row r="491" spans="1:7">
      <c r="A491" s="29">
        <v>4</v>
      </c>
      <c r="B491" s="33"/>
      <c r="C491" s="75" t="s">
        <v>774</v>
      </c>
      <c r="D491" s="29" t="s">
        <v>771</v>
      </c>
      <c r="E491" s="53">
        <v>150</v>
      </c>
      <c r="F491" s="31"/>
      <c r="G491" s="32"/>
    </row>
    <row r="492" spans="1:7">
      <c r="A492" s="29">
        <v>5</v>
      </c>
      <c r="B492" s="33"/>
      <c r="C492" s="75" t="s">
        <v>775</v>
      </c>
      <c r="D492" s="29" t="s">
        <v>771</v>
      </c>
      <c r="E492" s="49">
        <v>200</v>
      </c>
      <c r="F492" s="31"/>
      <c r="G492" s="32"/>
    </row>
    <row r="493" spans="1:7">
      <c r="A493" s="29">
        <v>6</v>
      </c>
      <c r="B493" s="33"/>
      <c r="C493" s="75" t="s">
        <v>776</v>
      </c>
      <c r="D493" s="29" t="s">
        <v>771</v>
      </c>
      <c r="E493" s="49">
        <v>100</v>
      </c>
      <c r="F493" s="31"/>
      <c r="G493" s="32"/>
    </row>
    <row r="494" spans="1:7">
      <c r="A494" s="29">
        <v>7</v>
      </c>
      <c r="B494" s="33"/>
      <c r="C494" s="75" t="s">
        <v>574</v>
      </c>
      <c r="D494" s="29" t="s">
        <v>771</v>
      </c>
      <c r="E494" s="49">
        <v>100</v>
      </c>
      <c r="F494" s="31"/>
      <c r="G494" s="32"/>
    </row>
    <row r="495" spans="1:7">
      <c r="A495" s="29">
        <v>8</v>
      </c>
      <c r="B495" s="33"/>
      <c r="C495" s="75" t="s">
        <v>777</v>
      </c>
      <c r="D495" s="29" t="s">
        <v>771</v>
      </c>
      <c r="E495" s="49">
        <v>400</v>
      </c>
      <c r="F495" s="31"/>
      <c r="G495" s="32"/>
    </row>
    <row r="496" spans="1:7">
      <c r="A496" s="29">
        <v>9</v>
      </c>
      <c r="B496" s="33"/>
      <c r="C496" s="75" t="s">
        <v>778</v>
      </c>
      <c r="D496" s="29" t="s">
        <v>771</v>
      </c>
      <c r="E496" s="49">
        <v>1000</v>
      </c>
      <c r="F496" s="31"/>
      <c r="G496" s="32"/>
    </row>
    <row r="497" spans="1:7">
      <c r="A497" s="29">
        <v>10</v>
      </c>
      <c r="B497" s="33"/>
      <c r="C497" s="75" t="s">
        <v>779</v>
      </c>
      <c r="D497" s="29" t="s">
        <v>771</v>
      </c>
      <c r="E497" s="49">
        <v>100</v>
      </c>
      <c r="F497" s="31"/>
      <c r="G497" s="32"/>
    </row>
    <row r="498" spans="1:7">
      <c r="A498" s="29">
        <v>11</v>
      </c>
      <c r="B498" s="33"/>
      <c r="C498" s="75" t="s">
        <v>780</v>
      </c>
      <c r="D498" s="29" t="s">
        <v>771</v>
      </c>
      <c r="E498" s="49">
        <v>50</v>
      </c>
      <c r="F498" s="31"/>
      <c r="G498" s="32"/>
    </row>
    <row r="499" spans="1:7">
      <c r="A499" s="29">
        <v>12</v>
      </c>
      <c r="B499" s="33"/>
      <c r="C499" s="75" t="s">
        <v>781</v>
      </c>
      <c r="D499" s="29" t="s">
        <v>771</v>
      </c>
      <c r="E499" s="49">
        <v>50</v>
      </c>
      <c r="F499" s="31"/>
      <c r="G499" s="32"/>
    </row>
    <row r="500" spans="1:7">
      <c r="A500" s="29">
        <v>13</v>
      </c>
      <c r="B500" s="33"/>
      <c r="C500" s="75" t="s">
        <v>782</v>
      </c>
      <c r="D500" s="29" t="s">
        <v>771</v>
      </c>
      <c r="E500" s="49">
        <v>50</v>
      </c>
      <c r="F500" s="31"/>
      <c r="G500" s="32"/>
    </row>
    <row r="501" spans="1:7">
      <c r="A501" s="29">
        <v>14</v>
      </c>
      <c r="B501" s="33"/>
      <c r="C501" s="75" t="s">
        <v>783</v>
      </c>
      <c r="D501" s="29" t="s">
        <v>771</v>
      </c>
      <c r="E501" s="49">
        <v>100</v>
      </c>
      <c r="F501" s="31"/>
      <c r="G501" s="32"/>
    </row>
    <row r="502" spans="1:7">
      <c r="A502" s="29">
        <v>15</v>
      </c>
      <c r="B502" s="33"/>
      <c r="C502" s="75" t="s">
        <v>784</v>
      </c>
      <c r="D502" s="29" t="s">
        <v>771</v>
      </c>
      <c r="E502" s="49">
        <v>100</v>
      </c>
      <c r="F502" s="31"/>
      <c r="G502" s="32"/>
    </row>
    <row r="503" spans="1:7" ht="24">
      <c r="A503" s="172" t="s">
        <v>620</v>
      </c>
      <c r="B503" s="173"/>
      <c r="C503" s="173"/>
      <c r="D503" s="29"/>
      <c r="E503" s="29">
        <v>2550</v>
      </c>
      <c r="F503" s="35" t="s">
        <v>662</v>
      </c>
      <c r="G503" s="36" t="s">
        <v>2670</v>
      </c>
    </row>
    <row r="504" spans="1:7">
      <c r="A504" s="29" t="s">
        <v>1</v>
      </c>
      <c r="B504" s="174" t="s">
        <v>2845</v>
      </c>
      <c r="C504" s="175"/>
      <c r="D504" s="175"/>
      <c r="E504" s="175"/>
      <c r="F504" s="175"/>
      <c r="G504" s="176"/>
    </row>
    <row r="506" spans="1:7" ht="18.75">
      <c r="A506" s="171" t="s">
        <v>2883</v>
      </c>
      <c r="B506" s="171"/>
      <c r="C506" s="171"/>
      <c r="D506" s="171"/>
      <c r="E506" s="171"/>
      <c r="F506" s="171"/>
      <c r="G506" s="171"/>
    </row>
    <row r="507" spans="1:7" ht="36">
      <c r="A507" s="27" t="s">
        <v>594</v>
      </c>
      <c r="B507" s="27" t="s">
        <v>595</v>
      </c>
      <c r="C507" s="28" t="s">
        <v>596</v>
      </c>
      <c r="D507" s="27" t="s">
        <v>597</v>
      </c>
      <c r="E507" s="27" t="s">
        <v>598</v>
      </c>
      <c r="F507" s="27" t="s">
        <v>2754</v>
      </c>
      <c r="G507" s="27" t="s">
        <v>2755</v>
      </c>
    </row>
    <row r="508" spans="1:7">
      <c r="A508" s="29">
        <v>1</v>
      </c>
      <c r="B508" s="33"/>
      <c r="C508" s="34" t="s">
        <v>2591</v>
      </c>
      <c r="D508" s="29" t="s">
        <v>2601</v>
      </c>
      <c r="E508" s="9">
        <v>100</v>
      </c>
      <c r="F508" s="31">
        <v>7</v>
      </c>
      <c r="G508" s="76">
        <v>20</v>
      </c>
    </row>
    <row r="509" spans="1:7">
      <c r="A509" s="29">
        <v>2</v>
      </c>
      <c r="B509" s="33"/>
      <c r="C509" s="34" t="s">
        <v>1145</v>
      </c>
      <c r="D509" s="29" t="s">
        <v>2601</v>
      </c>
      <c r="E509" s="9">
        <v>100</v>
      </c>
      <c r="F509" s="31">
        <v>7</v>
      </c>
      <c r="G509" s="76">
        <v>50</v>
      </c>
    </row>
    <row r="510" spans="1:7">
      <c r="A510" s="29">
        <v>3</v>
      </c>
      <c r="B510" s="33"/>
      <c r="C510" s="30" t="s">
        <v>669</v>
      </c>
      <c r="D510" s="29" t="s">
        <v>2601</v>
      </c>
      <c r="E510" s="9">
        <v>1000</v>
      </c>
      <c r="F510" s="31">
        <v>11</v>
      </c>
      <c r="G510" s="76" t="s">
        <v>2663</v>
      </c>
    </row>
    <row r="511" spans="1:7">
      <c r="A511" s="29">
        <v>4</v>
      </c>
      <c r="B511" s="33"/>
      <c r="C511" s="34" t="s">
        <v>633</v>
      </c>
      <c r="D511" s="29" t="s">
        <v>2601</v>
      </c>
      <c r="E511" s="9">
        <v>2000</v>
      </c>
      <c r="F511" s="31">
        <v>28</v>
      </c>
      <c r="G511" s="76" t="s">
        <v>2663</v>
      </c>
    </row>
    <row r="512" spans="1:7">
      <c r="A512" s="29">
        <v>5</v>
      </c>
      <c r="B512" s="33"/>
      <c r="C512" s="34" t="s">
        <v>692</v>
      </c>
      <c r="D512" s="29" t="s">
        <v>2601</v>
      </c>
      <c r="E512" s="9">
        <v>400</v>
      </c>
      <c r="F512" s="31">
        <v>25</v>
      </c>
      <c r="G512" s="76">
        <v>3</v>
      </c>
    </row>
    <row r="513" spans="1:7">
      <c r="A513" s="29">
        <v>6</v>
      </c>
      <c r="B513" s="33"/>
      <c r="C513" s="34" t="s">
        <v>2664</v>
      </c>
      <c r="D513" s="29" t="s">
        <v>2601</v>
      </c>
      <c r="E513" s="9">
        <v>600</v>
      </c>
      <c r="F513" s="31">
        <v>28</v>
      </c>
      <c r="G513" s="76">
        <v>3</v>
      </c>
    </row>
    <row r="514" spans="1:7">
      <c r="A514" s="29">
        <v>7</v>
      </c>
      <c r="B514" s="33"/>
      <c r="C514" s="34" t="s">
        <v>2665</v>
      </c>
      <c r="D514" s="29" t="s">
        <v>2601</v>
      </c>
      <c r="E514" s="9">
        <v>500</v>
      </c>
      <c r="F514" s="31">
        <v>18</v>
      </c>
      <c r="G514" s="76">
        <v>3</v>
      </c>
    </row>
    <row r="515" spans="1:7">
      <c r="A515" s="29">
        <v>8</v>
      </c>
      <c r="B515" s="33"/>
      <c r="C515" s="34" t="s">
        <v>2607</v>
      </c>
      <c r="D515" s="29" t="s">
        <v>2601</v>
      </c>
      <c r="E515" s="9">
        <v>2000</v>
      </c>
      <c r="F515" s="31">
        <v>35</v>
      </c>
      <c r="G515" s="76" t="s">
        <v>2666</v>
      </c>
    </row>
    <row r="516" spans="1:7">
      <c r="A516" s="29">
        <v>9</v>
      </c>
      <c r="B516" s="33"/>
      <c r="C516" s="34" t="s">
        <v>721</v>
      </c>
      <c r="D516" s="29" t="s">
        <v>2601</v>
      </c>
      <c r="E516" s="9">
        <v>2000</v>
      </c>
      <c r="F516" s="31">
        <v>18</v>
      </c>
      <c r="G516" s="76" t="s">
        <v>2663</v>
      </c>
    </row>
    <row r="517" spans="1:7">
      <c r="A517" s="29">
        <v>10</v>
      </c>
      <c r="B517" s="33"/>
      <c r="C517" s="34" t="s">
        <v>2667</v>
      </c>
      <c r="D517" s="29" t="s">
        <v>2668</v>
      </c>
      <c r="E517" s="9" t="s">
        <v>513</v>
      </c>
      <c r="F517" s="31" t="s">
        <v>513</v>
      </c>
      <c r="G517" s="76" t="s">
        <v>2669</v>
      </c>
    </row>
    <row r="518" spans="1:7">
      <c r="A518" s="29">
        <v>11</v>
      </c>
      <c r="B518" s="33"/>
      <c r="C518" s="34" t="s">
        <v>614</v>
      </c>
      <c r="D518" s="29" t="s">
        <v>615</v>
      </c>
      <c r="E518" s="9">
        <v>800</v>
      </c>
      <c r="F518" s="31">
        <v>15</v>
      </c>
      <c r="G518" s="76">
        <v>3</v>
      </c>
    </row>
    <row r="519" spans="1:7" ht="24">
      <c r="A519" s="29">
        <v>12</v>
      </c>
      <c r="B519" s="33"/>
      <c r="C519" s="34" t="s">
        <v>701</v>
      </c>
      <c r="D519" s="29" t="s">
        <v>702</v>
      </c>
      <c r="E519" s="9">
        <v>400</v>
      </c>
      <c r="F519" s="31">
        <v>9</v>
      </c>
      <c r="G519" s="32" t="s">
        <v>2884</v>
      </c>
    </row>
    <row r="520" spans="1:7" ht="24">
      <c r="A520" s="172" t="s">
        <v>620</v>
      </c>
      <c r="B520" s="173"/>
      <c r="C520" s="173"/>
      <c r="D520" s="29"/>
      <c r="E520" s="29">
        <v>9500</v>
      </c>
      <c r="F520" s="35" t="s">
        <v>2759</v>
      </c>
      <c r="G520" s="36" t="s">
        <v>2670</v>
      </c>
    </row>
    <row r="521" spans="1:7">
      <c r="A521" s="29" t="s">
        <v>1</v>
      </c>
      <c r="B521" s="174" t="s">
        <v>2851</v>
      </c>
      <c r="C521" s="175"/>
      <c r="D521" s="175"/>
      <c r="E521" s="175"/>
      <c r="F521" s="175"/>
      <c r="G521" s="176"/>
    </row>
    <row r="523" spans="1:7" ht="18.75">
      <c r="A523" s="171" t="s">
        <v>2577</v>
      </c>
      <c r="B523" s="171"/>
      <c r="C523" s="171"/>
      <c r="D523" s="171"/>
      <c r="E523" s="171"/>
      <c r="F523" s="171"/>
      <c r="G523" s="171"/>
    </row>
    <row r="524" spans="1:7" ht="36">
      <c r="A524" s="27" t="s">
        <v>594</v>
      </c>
      <c r="B524" s="27" t="s">
        <v>595</v>
      </c>
      <c r="C524" s="28" t="s">
        <v>596</v>
      </c>
      <c r="D524" s="27" t="s">
        <v>597</v>
      </c>
      <c r="E524" s="27" t="s">
        <v>598</v>
      </c>
      <c r="F524" s="27" t="s">
        <v>2754</v>
      </c>
      <c r="G524" s="27" t="s">
        <v>2755</v>
      </c>
    </row>
    <row r="525" spans="1:7">
      <c r="A525" s="29">
        <v>1</v>
      </c>
      <c r="B525" s="33"/>
      <c r="C525" s="34" t="s">
        <v>1145</v>
      </c>
      <c r="D525" s="29" t="s">
        <v>2671</v>
      </c>
      <c r="E525" s="9">
        <v>100</v>
      </c>
      <c r="F525" s="31"/>
      <c r="G525" s="76">
        <v>50</v>
      </c>
    </row>
    <row r="526" spans="1:7">
      <c r="A526" s="29">
        <v>2</v>
      </c>
      <c r="B526" s="33"/>
      <c r="C526" s="34" t="s">
        <v>2591</v>
      </c>
      <c r="D526" s="29" t="s">
        <v>2671</v>
      </c>
      <c r="E526" s="9">
        <v>100</v>
      </c>
      <c r="F526" s="31"/>
      <c r="G526" s="76" t="s">
        <v>2672</v>
      </c>
    </row>
    <row r="527" spans="1:7">
      <c r="A527" s="29">
        <v>3</v>
      </c>
      <c r="B527" s="33"/>
      <c r="C527" s="34" t="s">
        <v>2673</v>
      </c>
      <c r="D527" s="29" t="s">
        <v>2601</v>
      </c>
      <c r="E527" s="9">
        <v>800</v>
      </c>
      <c r="F527" s="31"/>
      <c r="G527" s="76" t="s">
        <v>1701</v>
      </c>
    </row>
    <row r="528" spans="1:7">
      <c r="A528" s="29">
        <v>4</v>
      </c>
      <c r="B528" s="33"/>
      <c r="C528" s="34" t="s">
        <v>2674</v>
      </c>
      <c r="D528" s="29" t="s">
        <v>2601</v>
      </c>
      <c r="E528" s="9">
        <v>300</v>
      </c>
      <c r="F528" s="31"/>
      <c r="G528" s="76" t="s">
        <v>1701</v>
      </c>
    </row>
    <row r="529" spans="1:7">
      <c r="A529" s="29">
        <v>5</v>
      </c>
      <c r="B529" s="33"/>
      <c r="C529" s="30" t="s">
        <v>2604</v>
      </c>
      <c r="D529" s="29" t="s">
        <v>2885</v>
      </c>
      <c r="E529" s="9">
        <v>1000</v>
      </c>
      <c r="F529" s="31"/>
      <c r="G529" s="76" t="s">
        <v>2675</v>
      </c>
    </row>
    <row r="530" spans="1:7">
      <c r="A530" s="29">
        <v>6</v>
      </c>
      <c r="B530" s="33"/>
      <c r="C530" s="34" t="s">
        <v>2676</v>
      </c>
      <c r="D530" s="29" t="s">
        <v>2601</v>
      </c>
      <c r="E530" s="9">
        <v>400</v>
      </c>
      <c r="F530" s="31"/>
      <c r="G530" s="76">
        <v>3</v>
      </c>
    </row>
    <row r="531" spans="1:7">
      <c r="A531" s="29">
        <v>7</v>
      </c>
      <c r="B531" s="33"/>
      <c r="C531" s="34" t="s">
        <v>2606</v>
      </c>
      <c r="D531" s="29" t="s">
        <v>2601</v>
      </c>
      <c r="E531" s="9">
        <v>600</v>
      </c>
      <c r="F531" s="31"/>
      <c r="G531" s="76">
        <v>3</v>
      </c>
    </row>
    <row r="532" spans="1:7">
      <c r="A532" s="29">
        <v>8</v>
      </c>
      <c r="B532" s="33"/>
      <c r="C532" s="34" t="s">
        <v>2665</v>
      </c>
      <c r="D532" s="29" t="s">
        <v>2601</v>
      </c>
      <c r="E532" s="9">
        <v>500</v>
      </c>
      <c r="F532" s="31"/>
      <c r="G532" s="76">
        <v>3</v>
      </c>
    </row>
    <row r="533" spans="1:7">
      <c r="A533" s="29">
        <v>9</v>
      </c>
      <c r="B533" s="33"/>
      <c r="C533" s="34" t="s">
        <v>633</v>
      </c>
      <c r="D533" s="29" t="s">
        <v>2886</v>
      </c>
      <c r="E533" s="9">
        <v>2000</v>
      </c>
      <c r="F533" s="31"/>
      <c r="G533" s="76" t="s">
        <v>2663</v>
      </c>
    </row>
    <row r="534" spans="1:7">
      <c r="A534" s="29">
        <v>10</v>
      </c>
      <c r="B534" s="33"/>
      <c r="C534" s="34" t="s">
        <v>2607</v>
      </c>
      <c r="D534" s="29" t="s">
        <v>2887</v>
      </c>
      <c r="E534" s="9">
        <v>2000</v>
      </c>
      <c r="F534" s="31"/>
      <c r="G534" s="76" t="s">
        <v>2666</v>
      </c>
    </row>
    <row r="535" spans="1:7">
      <c r="A535" s="29">
        <v>11</v>
      </c>
      <c r="B535" s="33"/>
      <c r="C535" s="34" t="s">
        <v>721</v>
      </c>
      <c r="D535" s="29" t="s">
        <v>2888</v>
      </c>
      <c r="E535" s="9">
        <v>2000</v>
      </c>
      <c r="F535" s="31"/>
      <c r="G535" s="76" t="s">
        <v>2663</v>
      </c>
    </row>
    <row r="536" spans="1:7">
      <c r="A536" s="29">
        <v>12</v>
      </c>
      <c r="B536" s="33"/>
      <c r="C536" s="34" t="s">
        <v>614</v>
      </c>
      <c r="D536" s="29" t="s">
        <v>615</v>
      </c>
      <c r="E536" s="9">
        <v>800</v>
      </c>
      <c r="F536" s="31"/>
      <c r="G536" s="76">
        <v>3</v>
      </c>
    </row>
    <row r="537" spans="1:7" ht="24">
      <c r="A537" s="172" t="s">
        <v>620</v>
      </c>
      <c r="B537" s="173"/>
      <c r="C537" s="173"/>
      <c r="D537" s="29"/>
      <c r="E537" s="29">
        <v>10600</v>
      </c>
      <c r="F537" s="35" t="s">
        <v>2889</v>
      </c>
      <c r="G537" s="36" t="s">
        <v>2677</v>
      </c>
    </row>
    <row r="538" spans="1:7">
      <c r="A538" s="29" t="s">
        <v>1</v>
      </c>
      <c r="B538" s="174" t="s">
        <v>2851</v>
      </c>
      <c r="C538" s="175"/>
      <c r="D538" s="175"/>
      <c r="E538" s="175"/>
      <c r="F538" s="175"/>
      <c r="G538" s="176"/>
    </row>
    <row r="540" spans="1:7" ht="18.75">
      <c r="A540" s="165" t="s">
        <v>2578</v>
      </c>
      <c r="B540" s="165"/>
      <c r="C540" s="165"/>
      <c r="D540" s="165"/>
      <c r="E540" s="165"/>
      <c r="F540" s="165"/>
      <c r="G540" s="165"/>
    </row>
    <row r="541" spans="1:7" ht="36">
      <c r="A541" s="58" t="s">
        <v>594</v>
      </c>
      <c r="B541" s="59" t="s">
        <v>595</v>
      </c>
      <c r="C541" s="60" t="s">
        <v>596</v>
      </c>
      <c r="D541" s="61" t="s">
        <v>597</v>
      </c>
      <c r="E541" s="58" t="s">
        <v>598</v>
      </c>
      <c r="F541" s="58" t="s">
        <v>2754</v>
      </c>
      <c r="G541" s="58" t="s">
        <v>2755</v>
      </c>
    </row>
    <row r="542" spans="1:7">
      <c r="A542" s="62">
        <v>1</v>
      </c>
      <c r="B542" s="63"/>
      <c r="C542" s="64" t="s">
        <v>763</v>
      </c>
      <c r="D542" s="67" t="s">
        <v>2678</v>
      </c>
      <c r="E542" s="9">
        <v>400</v>
      </c>
      <c r="F542" s="65"/>
      <c r="G542" s="66"/>
    </row>
    <row r="543" spans="1:7">
      <c r="A543" s="62">
        <v>2</v>
      </c>
      <c r="B543" s="63"/>
      <c r="C543" s="64" t="s">
        <v>495</v>
      </c>
      <c r="D543" s="67" t="s">
        <v>2678</v>
      </c>
      <c r="E543" s="9">
        <v>100</v>
      </c>
      <c r="F543" s="65"/>
      <c r="G543" s="66"/>
    </row>
    <row r="544" spans="1:7">
      <c r="A544" s="62">
        <v>3</v>
      </c>
      <c r="B544" s="63"/>
      <c r="C544" s="75" t="s">
        <v>2679</v>
      </c>
      <c r="D544" s="67" t="s">
        <v>2601</v>
      </c>
      <c r="E544" s="49">
        <v>600</v>
      </c>
      <c r="F544" s="65"/>
      <c r="G544" s="66"/>
    </row>
    <row r="545" spans="1:7">
      <c r="A545" s="62">
        <v>4</v>
      </c>
      <c r="B545" s="63"/>
      <c r="C545" s="75" t="s">
        <v>2604</v>
      </c>
      <c r="D545" s="67" t="s">
        <v>2601</v>
      </c>
      <c r="E545" s="53">
        <v>800</v>
      </c>
      <c r="F545" s="65"/>
      <c r="G545" s="66"/>
    </row>
    <row r="546" spans="1:7">
      <c r="A546" s="62">
        <v>5</v>
      </c>
      <c r="B546" s="63"/>
      <c r="C546" s="75" t="s">
        <v>692</v>
      </c>
      <c r="D546" s="67" t="s">
        <v>2601</v>
      </c>
      <c r="E546" s="49">
        <v>300</v>
      </c>
      <c r="F546" s="65"/>
      <c r="G546" s="66"/>
    </row>
    <row r="547" spans="1:7">
      <c r="A547" s="62">
        <v>6</v>
      </c>
      <c r="B547" s="63"/>
      <c r="C547" s="75" t="s">
        <v>2680</v>
      </c>
      <c r="D547" s="67" t="s">
        <v>2601</v>
      </c>
      <c r="E547" s="49">
        <v>1000</v>
      </c>
      <c r="F547" s="65"/>
      <c r="G547" s="66"/>
    </row>
    <row r="548" spans="1:7">
      <c r="A548" s="62">
        <v>7</v>
      </c>
      <c r="B548" s="63"/>
      <c r="C548" s="75" t="s">
        <v>2665</v>
      </c>
      <c r="D548" s="67" t="s">
        <v>2601</v>
      </c>
      <c r="E548" s="49">
        <v>300</v>
      </c>
      <c r="F548" s="65"/>
      <c r="G548" s="66"/>
    </row>
    <row r="549" spans="1:7">
      <c r="A549" s="62">
        <v>8</v>
      </c>
      <c r="B549" s="63"/>
      <c r="C549" s="75" t="s">
        <v>2607</v>
      </c>
      <c r="D549" s="67" t="s">
        <v>2601</v>
      </c>
      <c r="E549" s="49">
        <v>2000</v>
      </c>
      <c r="F549" s="65" t="s">
        <v>1783</v>
      </c>
      <c r="G549" s="66"/>
    </row>
    <row r="550" spans="1:7">
      <c r="A550" s="62">
        <v>9</v>
      </c>
      <c r="B550" s="63"/>
      <c r="C550" s="75" t="s">
        <v>721</v>
      </c>
      <c r="D550" s="67" t="s">
        <v>2601</v>
      </c>
      <c r="E550" s="49">
        <v>1500</v>
      </c>
      <c r="F550" s="65" t="s">
        <v>1718</v>
      </c>
      <c r="G550" s="66"/>
    </row>
    <row r="551" spans="1:7">
      <c r="A551" s="62">
        <v>10</v>
      </c>
      <c r="B551" s="63"/>
      <c r="C551" s="75" t="s">
        <v>633</v>
      </c>
      <c r="D551" s="67" t="s">
        <v>2601</v>
      </c>
      <c r="E551" s="49">
        <v>2000</v>
      </c>
      <c r="F551" s="65" t="s">
        <v>1718</v>
      </c>
      <c r="G551" s="66"/>
    </row>
    <row r="552" spans="1:7">
      <c r="A552" s="62">
        <v>11</v>
      </c>
      <c r="B552" s="63"/>
      <c r="C552" s="75" t="s">
        <v>614</v>
      </c>
      <c r="D552" s="67" t="s">
        <v>615</v>
      </c>
      <c r="E552" s="49">
        <v>800</v>
      </c>
      <c r="F552" s="65"/>
      <c r="G552" s="66"/>
    </row>
    <row r="553" spans="1:7" ht="24">
      <c r="A553" s="166" t="s">
        <v>620</v>
      </c>
      <c r="B553" s="167"/>
      <c r="C553" s="167"/>
      <c r="D553" s="62"/>
      <c r="E553" s="62">
        <v>9800</v>
      </c>
      <c r="F553" s="68" t="s">
        <v>621</v>
      </c>
      <c r="G553" s="69" t="s">
        <v>2670</v>
      </c>
    </row>
    <row r="554" spans="1:7">
      <c r="A554" s="62" t="s">
        <v>1</v>
      </c>
      <c r="B554" s="168" t="s">
        <v>2881</v>
      </c>
      <c r="C554" s="169"/>
      <c r="D554" s="169"/>
      <c r="E554" s="169"/>
      <c r="F554" s="169"/>
      <c r="G554" s="170"/>
    </row>
  </sheetData>
  <mergeCells count="116">
    <mergeCell ref="B346:B354"/>
    <mergeCell ref="B355:B357"/>
    <mergeCell ref="B358:B361"/>
    <mergeCell ref="B190:B191"/>
    <mergeCell ref="B152:B154"/>
    <mergeCell ref="B164:B169"/>
    <mergeCell ref="A236:G236"/>
    <mergeCell ref="B238:B239"/>
    <mergeCell ref="B241:B245"/>
    <mergeCell ref="B277:G277"/>
    <mergeCell ref="A249:C249"/>
    <mergeCell ref="B250:G250"/>
    <mergeCell ref="A252:G252"/>
    <mergeCell ref="A264:C264"/>
    <mergeCell ref="B265:G265"/>
    <mergeCell ref="B246:B248"/>
    <mergeCell ref="B308:G308"/>
    <mergeCell ref="A311:G311"/>
    <mergeCell ref="A325:C325"/>
    <mergeCell ref="B326:G326"/>
    <mergeCell ref="B203:G203"/>
    <mergeCell ref="A205:G205"/>
    <mergeCell ref="A1:G1"/>
    <mergeCell ref="A20:C20"/>
    <mergeCell ref="B21:G21"/>
    <mergeCell ref="A23:G23"/>
    <mergeCell ref="A41:C41"/>
    <mergeCell ref="B42:G42"/>
    <mergeCell ref="A44:G44"/>
    <mergeCell ref="A56:C56"/>
    <mergeCell ref="A102:G102"/>
    <mergeCell ref="B57:G57"/>
    <mergeCell ref="A59:G59"/>
    <mergeCell ref="A70:C70"/>
    <mergeCell ref="B234:G234"/>
    <mergeCell ref="A267:G267"/>
    <mergeCell ref="A276:C276"/>
    <mergeCell ref="E220:E222"/>
    <mergeCell ref="A279:G279"/>
    <mergeCell ref="B421:G421"/>
    <mergeCell ref="A423:G423"/>
    <mergeCell ref="A436:C436"/>
    <mergeCell ref="B437:G437"/>
    <mergeCell ref="A328:G328"/>
    <mergeCell ref="A362:C362"/>
    <mergeCell ref="B363:G363"/>
    <mergeCell ref="A408:G408"/>
    <mergeCell ref="A420:C420"/>
    <mergeCell ref="A365:G365"/>
    <mergeCell ref="B367:B371"/>
    <mergeCell ref="B372:B378"/>
    <mergeCell ref="B391:B400"/>
    <mergeCell ref="B401:B404"/>
    <mergeCell ref="A405:C405"/>
    <mergeCell ref="B406:G406"/>
    <mergeCell ref="B379:B390"/>
    <mergeCell ref="B330:B336"/>
    <mergeCell ref="B337:B345"/>
    <mergeCell ref="B71:G71"/>
    <mergeCell ref="A74:G74"/>
    <mergeCell ref="A85:C85"/>
    <mergeCell ref="B86:G86"/>
    <mergeCell ref="A88:G88"/>
    <mergeCell ref="A99:C99"/>
    <mergeCell ref="B100:G100"/>
    <mergeCell ref="A214:C214"/>
    <mergeCell ref="B215:G215"/>
    <mergeCell ref="A293:G293"/>
    <mergeCell ref="A307:C307"/>
    <mergeCell ref="A112:C112"/>
    <mergeCell ref="B113:G113"/>
    <mergeCell ref="A115:G115"/>
    <mergeCell ref="A127:C127"/>
    <mergeCell ref="B128:G128"/>
    <mergeCell ref="A130:G130"/>
    <mergeCell ref="A144:C144"/>
    <mergeCell ref="A147:G147"/>
    <mergeCell ref="A155:C155"/>
    <mergeCell ref="B156:G156"/>
    <mergeCell ref="A158:G158"/>
    <mergeCell ref="A180:C180"/>
    <mergeCell ref="B181:G181"/>
    <mergeCell ref="A183:G183"/>
    <mergeCell ref="A202:C202"/>
    <mergeCell ref="B145:G145"/>
    <mergeCell ref="A135:A136"/>
    <mergeCell ref="B135:B136"/>
    <mergeCell ref="A290:C290"/>
    <mergeCell ref="B291:G291"/>
    <mergeCell ref="A217:G217"/>
    <mergeCell ref="A233:C233"/>
    <mergeCell ref="B554:G554"/>
    <mergeCell ref="A523:G523"/>
    <mergeCell ref="A537:C537"/>
    <mergeCell ref="B538:G538"/>
    <mergeCell ref="B521:G521"/>
    <mergeCell ref="A506:G506"/>
    <mergeCell ref="A520:C520"/>
    <mergeCell ref="A503:C503"/>
    <mergeCell ref="B504:G504"/>
    <mergeCell ref="B427:B432"/>
    <mergeCell ref="B433:B434"/>
    <mergeCell ref="B443:B446"/>
    <mergeCell ref="B447:B448"/>
    <mergeCell ref="A439:G439"/>
    <mergeCell ref="A450:C450"/>
    <mergeCell ref="B451:G451"/>
    <mergeCell ref="A540:G540"/>
    <mergeCell ref="A553:C553"/>
    <mergeCell ref="A486:G486"/>
    <mergeCell ref="A465:G465"/>
    <mergeCell ref="A483:C483"/>
    <mergeCell ref="B484:G484"/>
    <mergeCell ref="A452:G452"/>
    <mergeCell ref="A463:C463"/>
    <mergeCell ref="B464:G464"/>
  </mergeCells>
  <phoneticPr fontId="16" type="noConversion"/>
  <pageMargins left="0.7" right="0.7" top="0.75" bottom="0.75" header="0.3" footer="0.3"/>
  <pageSetup paperSize="9" orientation="portrait" horizontalDpi="200" verticalDpi="300"/>
</worksheet>
</file>

<file path=xl/worksheets/sheet4.xml><?xml version="1.0" encoding="utf-8"?>
<worksheet xmlns="http://schemas.openxmlformats.org/spreadsheetml/2006/main" xmlns:r="http://schemas.openxmlformats.org/officeDocument/2006/relationships">
  <sheetPr codeName="Sheet3"/>
  <dimension ref="A1:I675"/>
  <sheetViews>
    <sheetView topLeftCell="A274" workbookViewId="0">
      <selection activeCell="F288" sqref="F288"/>
    </sheetView>
  </sheetViews>
  <sheetFormatPr defaultColWidth="9" defaultRowHeight="13.5"/>
  <cols>
    <col min="1" max="1" width="9" style="92"/>
    <col min="2" max="2" width="23.875" style="1" customWidth="1"/>
    <col min="3" max="3" width="30.75" style="92" customWidth="1"/>
    <col min="4" max="4" width="25.25" style="92" customWidth="1"/>
    <col min="5" max="5" width="19" style="92" customWidth="1"/>
    <col min="6" max="6" width="12.875" style="92" customWidth="1"/>
    <col min="7" max="7" width="12.5" style="92" customWidth="1"/>
    <col min="8" max="16384" width="9" style="1"/>
  </cols>
  <sheetData>
    <row r="1" spans="1:7" ht="18.75">
      <c r="A1" s="181" t="s">
        <v>53</v>
      </c>
      <c r="B1" s="181"/>
      <c r="C1" s="181"/>
      <c r="D1" s="181"/>
      <c r="E1" s="181"/>
      <c r="F1" s="181"/>
      <c r="G1" s="181"/>
    </row>
    <row r="2" spans="1:7" s="80" customFormat="1" ht="24">
      <c r="A2" s="79" t="s">
        <v>1551</v>
      </c>
      <c r="B2" s="79" t="s">
        <v>595</v>
      </c>
      <c r="C2" s="79" t="s">
        <v>785</v>
      </c>
      <c r="D2" s="79" t="s">
        <v>597</v>
      </c>
      <c r="E2" s="79" t="s">
        <v>598</v>
      </c>
      <c r="F2" s="79" t="s">
        <v>2754</v>
      </c>
      <c r="G2" s="79" t="s">
        <v>786</v>
      </c>
    </row>
    <row r="3" spans="1:7" s="80" customFormat="1" ht="12">
      <c r="A3" s="81">
        <v>1</v>
      </c>
      <c r="B3" s="82" t="s">
        <v>787</v>
      </c>
      <c r="C3" s="82" t="s">
        <v>787</v>
      </c>
      <c r="D3" s="82" t="s">
        <v>788</v>
      </c>
      <c r="E3" s="82">
        <v>200</v>
      </c>
      <c r="F3" s="25" t="s">
        <v>789</v>
      </c>
      <c r="G3" s="25" t="s">
        <v>950</v>
      </c>
    </row>
    <row r="4" spans="1:7" s="80" customFormat="1" ht="24">
      <c r="A4" s="83">
        <v>2</v>
      </c>
      <c r="B4" s="13" t="s">
        <v>790</v>
      </c>
      <c r="C4" s="13" t="s">
        <v>791</v>
      </c>
      <c r="D4" s="13" t="s">
        <v>788</v>
      </c>
      <c r="E4" s="82">
        <v>200</v>
      </c>
      <c r="F4" s="25" t="s">
        <v>789</v>
      </c>
      <c r="G4" s="25" t="s">
        <v>950</v>
      </c>
    </row>
    <row r="5" spans="1:7" s="80" customFormat="1" ht="12">
      <c r="A5" s="83">
        <v>3</v>
      </c>
      <c r="B5" s="13" t="s">
        <v>792</v>
      </c>
      <c r="C5" s="13" t="s">
        <v>792</v>
      </c>
      <c r="D5" s="13" t="s">
        <v>788</v>
      </c>
      <c r="E5" s="82">
        <v>300</v>
      </c>
      <c r="F5" s="25" t="s">
        <v>789</v>
      </c>
      <c r="G5" s="25" t="s">
        <v>950</v>
      </c>
    </row>
    <row r="6" spans="1:7" s="80" customFormat="1" ht="12">
      <c r="A6" s="192">
        <v>4</v>
      </c>
      <c r="B6" s="195" t="s">
        <v>793</v>
      </c>
      <c r="C6" s="13" t="s">
        <v>794</v>
      </c>
      <c r="D6" s="13" t="s">
        <v>788</v>
      </c>
      <c r="E6" s="16">
        <v>300</v>
      </c>
      <c r="F6" s="25" t="s">
        <v>789</v>
      </c>
      <c r="G6" s="25" t="s">
        <v>950</v>
      </c>
    </row>
    <row r="7" spans="1:7" s="80" customFormat="1" ht="12">
      <c r="A7" s="193"/>
      <c r="B7" s="196"/>
      <c r="C7" s="13" t="s">
        <v>795</v>
      </c>
      <c r="D7" s="13" t="s">
        <v>788</v>
      </c>
      <c r="E7" s="16">
        <v>100</v>
      </c>
      <c r="F7" s="25" t="s">
        <v>789</v>
      </c>
      <c r="G7" s="25" t="s">
        <v>950</v>
      </c>
    </row>
    <row r="8" spans="1:7" s="80" customFormat="1" ht="12">
      <c r="A8" s="193"/>
      <c r="B8" s="196"/>
      <c r="C8" s="13" t="s">
        <v>796</v>
      </c>
      <c r="D8" s="13" t="s">
        <v>513</v>
      </c>
      <c r="E8" s="13" t="s">
        <v>797</v>
      </c>
      <c r="F8" s="13" t="s">
        <v>513</v>
      </c>
      <c r="G8" s="13" t="s">
        <v>513</v>
      </c>
    </row>
    <row r="9" spans="1:7" s="80" customFormat="1" ht="12">
      <c r="A9" s="192">
        <v>5</v>
      </c>
      <c r="B9" s="195" t="s">
        <v>798</v>
      </c>
      <c r="C9" s="13" t="s">
        <v>799</v>
      </c>
      <c r="D9" s="13" t="s">
        <v>800</v>
      </c>
      <c r="E9" s="16">
        <v>200</v>
      </c>
      <c r="F9" s="25" t="s">
        <v>789</v>
      </c>
      <c r="G9" s="25" t="s">
        <v>950</v>
      </c>
    </row>
    <row r="10" spans="1:7" s="80" customFormat="1" ht="12">
      <c r="A10" s="193"/>
      <c r="B10" s="196"/>
      <c r="C10" s="13" t="s">
        <v>801</v>
      </c>
      <c r="D10" s="13" t="s">
        <v>802</v>
      </c>
      <c r="E10" s="16">
        <v>200</v>
      </c>
      <c r="F10" s="25" t="s">
        <v>789</v>
      </c>
      <c r="G10" s="25" t="s">
        <v>950</v>
      </c>
    </row>
    <row r="11" spans="1:7" s="80" customFormat="1" ht="12">
      <c r="A11" s="193"/>
      <c r="B11" s="196"/>
      <c r="C11" s="13" t="s">
        <v>803</v>
      </c>
      <c r="D11" s="13" t="s">
        <v>804</v>
      </c>
      <c r="E11" s="16">
        <v>200</v>
      </c>
      <c r="F11" s="25" t="s">
        <v>789</v>
      </c>
      <c r="G11" s="25" t="s">
        <v>950</v>
      </c>
    </row>
    <row r="12" spans="1:7" s="80" customFormat="1" ht="12">
      <c r="A12" s="193"/>
      <c r="B12" s="196"/>
      <c r="C12" s="13" t="s">
        <v>805</v>
      </c>
      <c r="D12" s="13" t="s">
        <v>806</v>
      </c>
      <c r="E12" s="16">
        <v>200</v>
      </c>
      <c r="F12" s="25" t="s">
        <v>789</v>
      </c>
      <c r="G12" s="25" t="s">
        <v>950</v>
      </c>
    </row>
    <row r="13" spans="1:7" s="80" customFormat="1" ht="12">
      <c r="A13" s="193"/>
      <c r="B13" s="196"/>
      <c r="C13" s="13" t="s">
        <v>807</v>
      </c>
      <c r="D13" s="13" t="s">
        <v>808</v>
      </c>
      <c r="E13" s="16">
        <v>400</v>
      </c>
      <c r="F13" s="25" t="s">
        <v>789</v>
      </c>
      <c r="G13" s="25" t="s">
        <v>950</v>
      </c>
    </row>
    <row r="14" spans="1:7" s="80" customFormat="1" ht="12">
      <c r="A14" s="193"/>
      <c r="B14" s="196"/>
      <c r="C14" s="13" t="s">
        <v>809</v>
      </c>
      <c r="D14" s="13" t="s">
        <v>810</v>
      </c>
      <c r="E14" s="16">
        <v>300</v>
      </c>
      <c r="F14" s="25" t="s">
        <v>789</v>
      </c>
      <c r="G14" s="25" t="s">
        <v>950</v>
      </c>
    </row>
    <row r="15" spans="1:7" s="80" customFormat="1" ht="12">
      <c r="A15" s="193"/>
      <c r="B15" s="196"/>
      <c r="C15" s="13" t="s">
        <v>811</v>
      </c>
      <c r="D15" s="13" t="s">
        <v>812</v>
      </c>
      <c r="E15" s="16">
        <v>200</v>
      </c>
      <c r="F15" s="25" t="s">
        <v>789</v>
      </c>
      <c r="G15" s="25" t="s">
        <v>950</v>
      </c>
    </row>
    <row r="16" spans="1:7" s="80" customFormat="1" ht="12">
      <c r="A16" s="194"/>
      <c r="B16" s="197"/>
      <c r="C16" s="13" t="s">
        <v>813</v>
      </c>
      <c r="D16" s="13" t="s">
        <v>814</v>
      </c>
      <c r="E16" s="16">
        <v>1500</v>
      </c>
      <c r="F16" s="25" t="s">
        <v>789</v>
      </c>
      <c r="G16" s="25" t="s">
        <v>950</v>
      </c>
    </row>
    <row r="17" spans="1:9" s="80" customFormat="1" ht="12">
      <c r="A17" s="192">
        <v>6</v>
      </c>
      <c r="B17" s="195" t="s">
        <v>815</v>
      </c>
      <c r="C17" s="13" t="s">
        <v>816</v>
      </c>
      <c r="D17" s="13" t="s">
        <v>817</v>
      </c>
      <c r="E17" s="16">
        <v>400</v>
      </c>
      <c r="F17" s="25" t="s">
        <v>789</v>
      </c>
      <c r="G17" s="25" t="s">
        <v>950</v>
      </c>
    </row>
    <row r="18" spans="1:9" s="80" customFormat="1" ht="12">
      <c r="A18" s="193"/>
      <c r="B18" s="196"/>
      <c r="C18" s="13" t="s">
        <v>801</v>
      </c>
      <c r="D18" s="13" t="s">
        <v>802</v>
      </c>
      <c r="E18" s="16">
        <v>200</v>
      </c>
      <c r="F18" s="25" t="s">
        <v>789</v>
      </c>
      <c r="G18" s="25" t="s">
        <v>950</v>
      </c>
    </row>
    <row r="19" spans="1:9" s="80" customFormat="1" ht="12">
      <c r="A19" s="193"/>
      <c r="B19" s="196"/>
      <c r="C19" s="13" t="s">
        <v>803</v>
      </c>
      <c r="D19" s="13" t="s">
        <v>804</v>
      </c>
      <c r="E19" s="16">
        <v>200</v>
      </c>
      <c r="F19" s="25" t="s">
        <v>789</v>
      </c>
      <c r="G19" s="25" t="s">
        <v>950</v>
      </c>
    </row>
    <row r="20" spans="1:9" s="80" customFormat="1" ht="12">
      <c r="A20" s="193"/>
      <c r="B20" s="196"/>
      <c r="C20" s="13" t="s">
        <v>818</v>
      </c>
      <c r="D20" s="13" t="s">
        <v>817</v>
      </c>
      <c r="E20" s="16">
        <v>200</v>
      </c>
      <c r="F20" s="25" t="s">
        <v>789</v>
      </c>
      <c r="G20" s="25" t="s">
        <v>950</v>
      </c>
    </row>
    <row r="21" spans="1:9" s="80" customFormat="1" ht="12">
      <c r="A21" s="193"/>
      <c r="B21" s="196"/>
      <c r="C21" s="13" t="s">
        <v>819</v>
      </c>
      <c r="D21" s="13" t="s">
        <v>817</v>
      </c>
      <c r="E21" s="16">
        <v>200</v>
      </c>
      <c r="F21" s="25" t="s">
        <v>789</v>
      </c>
      <c r="G21" s="25" t="s">
        <v>950</v>
      </c>
    </row>
    <row r="22" spans="1:9" s="80" customFormat="1" ht="24">
      <c r="A22" s="193"/>
      <c r="B22" s="196"/>
      <c r="C22" s="13" t="s">
        <v>809</v>
      </c>
      <c r="D22" s="13" t="s">
        <v>820</v>
      </c>
      <c r="E22" s="16">
        <v>300</v>
      </c>
      <c r="F22" s="25" t="s">
        <v>789</v>
      </c>
      <c r="G22" s="25" t="s">
        <v>950</v>
      </c>
    </row>
    <row r="23" spans="1:9" s="80" customFormat="1" ht="12">
      <c r="A23" s="193"/>
      <c r="B23" s="196"/>
      <c r="C23" s="13" t="s">
        <v>811</v>
      </c>
      <c r="D23" s="13" t="s">
        <v>812</v>
      </c>
      <c r="E23" s="16">
        <v>200</v>
      </c>
      <c r="F23" s="25" t="s">
        <v>789</v>
      </c>
      <c r="G23" s="25" t="s">
        <v>950</v>
      </c>
    </row>
    <row r="24" spans="1:9" s="80" customFormat="1" ht="12">
      <c r="A24" s="194"/>
      <c r="B24" s="197"/>
      <c r="C24" s="13" t="s">
        <v>821</v>
      </c>
      <c r="D24" s="13" t="s">
        <v>817</v>
      </c>
      <c r="E24" s="16">
        <v>1500</v>
      </c>
      <c r="F24" s="25" t="s">
        <v>789</v>
      </c>
      <c r="G24" s="25" t="s">
        <v>950</v>
      </c>
    </row>
    <row r="25" spans="1:9" s="80" customFormat="1" ht="12">
      <c r="A25" s="192">
        <v>7</v>
      </c>
      <c r="B25" s="195" t="s">
        <v>822</v>
      </c>
      <c r="C25" s="13" t="s">
        <v>823</v>
      </c>
      <c r="D25" s="13" t="s">
        <v>824</v>
      </c>
      <c r="E25" s="16">
        <v>300</v>
      </c>
      <c r="F25" s="25" t="s">
        <v>789</v>
      </c>
      <c r="G25" s="25" t="s">
        <v>950</v>
      </c>
    </row>
    <row r="26" spans="1:9" s="80" customFormat="1" ht="12">
      <c r="A26" s="194"/>
      <c r="B26" s="197"/>
      <c r="C26" s="13" t="s">
        <v>825</v>
      </c>
      <c r="D26" s="13" t="s">
        <v>824</v>
      </c>
      <c r="E26" s="16">
        <v>200</v>
      </c>
      <c r="F26" s="25" t="s">
        <v>789</v>
      </c>
      <c r="G26" s="25" t="s">
        <v>950</v>
      </c>
    </row>
    <row r="27" spans="1:9" s="80" customFormat="1" ht="12">
      <c r="A27" s="192">
        <v>8</v>
      </c>
      <c r="B27" s="195" t="s">
        <v>826</v>
      </c>
      <c r="C27" s="13" t="s">
        <v>827</v>
      </c>
      <c r="D27" s="13" t="s">
        <v>828</v>
      </c>
      <c r="E27" s="13" t="s">
        <v>797</v>
      </c>
      <c r="F27" s="13" t="s">
        <v>513</v>
      </c>
      <c r="G27" s="13" t="s">
        <v>513</v>
      </c>
      <c r="I27" s="84"/>
    </row>
    <row r="28" spans="1:9" s="80" customFormat="1" ht="12">
      <c r="A28" s="194"/>
      <c r="B28" s="197"/>
      <c r="C28" s="13" t="s">
        <v>829</v>
      </c>
      <c r="D28" s="13" t="s">
        <v>830</v>
      </c>
      <c r="E28" s="16">
        <v>400</v>
      </c>
      <c r="F28" s="25" t="s">
        <v>789</v>
      </c>
      <c r="G28" s="25" t="s">
        <v>950</v>
      </c>
      <c r="I28" s="85"/>
    </row>
    <row r="29" spans="1:9" s="80" customFormat="1" ht="24">
      <c r="A29" s="192">
        <v>9</v>
      </c>
      <c r="B29" s="195" t="s">
        <v>831</v>
      </c>
      <c r="C29" s="13" t="s">
        <v>832</v>
      </c>
      <c r="D29" s="13" t="s">
        <v>833</v>
      </c>
      <c r="E29" s="16">
        <v>300</v>
      </c>
      <c r="F29" s="25" t="s">
        <v>789</v>
      </c>
      <c r="G29" s="25" t="s">
        <v>950</v>
      </c>
    </row>
    <row r="30" spans="1:9" s="80" customFormat="1" ht="24">
      <c r="A30" s="193"/>
      <c r="B30" s="196"/>
      <c r="C30" s="13" t="s">
        <v>834</v>
      </c>
      <c r="D30" s="13" t="s">
        <v>833</v>
      </c>
      <c r="E30" s="16">
        <v>300</v>
      </c>
      <c r="F30" s="25" t="s">
        <v>789</v>
      </c>
      <c r="G30" s="25" t="s">
        <v>950</v>
      </c>
    </row>
    <row r="31" spans="1:9" s="80" customFormat="1" ht="12">
      <c r="A31" s="193"/>
      <c r="B31" s="196"/>
      <c r="C31" s="13" t="s">
        <v>835</v>
      </c>
      <c r="D31" s="13" t="s">
        <v>836</v>
      </c>
      <c r="E31" s="16">
        <v>200</v>
      </c>
      <c r="F31" s="25" t="s">
        <v>789</v>
      </c>
      <c r="G31" s="25" t="s">
        <v>950</v>
      </c>
    </row>
    <row r="32" spans="1:9" s="80" customFormat="1" ht="12">
      <c r="A32" s="193"/>
      <c r="B32" s="196"/>
      <c r="C32" s="13" t="s">
        <v>837</v>
      </c>
      <c r="D32" s="13" t="s">
        <v>838</v>
      </c>
      <c r="E32" s="16">
        <v>200</v>
      </c>
      <c r="F32" s="25" t="s">
        <v>789</v>
      </c>
      <c r="G32" s="25" t="s">
        <v>950</v>
      </c>
    </row>
    <row r="33" spans="1:7" s="80" customFormat="1" ht="12">
      <c r="A33" s="194"/>
      <c r="B33" s="197"/>
      <c r="C33" s="13" t="s">
        <v>839</v>
      </c>
      <c r="D33" s="13" t="s">
        <v>840</v>
      </c>
      <c r="E33" s="16">
        <v>500</v>
      </c>
      <c r="F33" s="25" t="s">
        <v>789</v>
      </c>
      <c r="G33" s="25" t="s">
        <v>950</v>
      </c>
    </row>
    <row r="34" spans="1:7" s="86" customFormat="1" ht="12">
      <c r="A34" s="13">
        <v>10</v>
      </c>
      <c r="B34" s="13" t="s">
        <v>841</v>
      </c>
      <c r="C34" s="13" t="s">
        <v>842</v>
      </c>
      <c r="D34" s="13" t="s">
        <v>843</v>
      </c>
      <c r="E34" s="13">
        <v>500</v>
      </c>
      <c r="F34" s="25" t="s">
        <v>789</v>
      </c>
      <c r="G34" s="25" t="s">
        <v>950</v>
      </c>
    </row>
    <row r="35" spans="1:7" s="80" customFormat="1" ht="12">
      <c r="A35" s="195">
        <v>11</v>
      </c>
      <c r="B35" s="195" t="s">
        <v>844</v>
      </c>
      <c r="C35" s="13" t="s">
        <v>845</v>
      </c>
      <c r="D35" s="13" t="s">
        <v>846</v>
      </c>
      <c r="E35" s="87" t="s">
        <v>2890</v>
      </c>
      <c r="F35" s="25" t="s">
        <v>789</v>
      </c>
      <c r="G35" s="25" t="s">
        <v>950</v>
      </c>
    </row>
    <row r="36" spans="1:7" s="80" customFormat="1" ht="12">
      <c r="A36" s="196"/>
      <c r="B36" s="196"/>
      <c r="C36" s="13" t="s">
        <v>847</v>
      </c>
      <c r="D36" s="13" t="s">
        <v>846</v>
      </c>
      <c r="E36" s="87" t="s">
        <v>2890</v>
      </c>
      <c r="F36" s="25" t="s">
        <v>789</v>
      </c>
      <c r="G36" s="25" t="s">
        <v>950</v>
      </c>
    </row>
    <row r="37" spans="1:7" s="80" customFormat="1" ht="12">
      <c r="A37" s="196"/>
      <c r="B37" s="196"/>
      <c r="C37" s="13" t="s">
        <v>848</v>
      </c>
      <c r="D37" s="13" t="s">
        <v>846</v>
      </c>
      <c r="E37" s="87" t="s">
        <v>2891</v>
      </c>
      <c r="F37" s="25" t="s">
        <v>789</v>
      </c>
      <c r="G37" s="25" t="s">
        <v>950</v>
      </c>
    </row>
    <row r="38" spans="1:7" s="80" customFormat="1" ht="12">
      <c r="A38" s="196"/>
      <c r="B38" s="196"/>
      <c r="C38" s="13" t="s">
        <v>849</v>
      </c>
      <c r="D38" s="13" t="s">
        <v>850</v>
      </c>
      <c r="E38" s="16">
        <v>3500</v>
      </c>
      <c r="F38" s="25" t="s">
        <v>851</v>
      </c>
      <c r="G38" s="25" t="s">
        <v>950</v>
      </c>
    </row>
    <row r="39" spans="1:7" s="80" customFormat="1" ht="12">
      <c r="A39" s="197"/>
      <c r="B39" s="197"/>
      <c r="C39" s="13" t="s">
        <v>852</v>
      </c>
      <c r="D39" s="13" t="s">
        <v>853</v>
      </c>
      <c r="E39" s="16">
        <v>3500</v>
      </c>
      <c r="F39" s="25" t="s">
        <v>851</v>
      </c>
      <c r="G39" s="25" t="s">
        <v>950</v>
      </c>
    </row>
    <row r="40" spans="1:7" s="80" customFormat="1" ht="36">
      <c r="A40" s="88">
        <v>12</v>
      </c>
      <c r="B40" s="82" t="s">
        <v>854</v>
      </c>
      <c r="C40" s="82" t="s">
        <v>854</v>
      </c>
      <c r="D40" s="13" t="s">
        <v>855</v>
      </c>
      <c r="E40" s="16" t="s">
        <v>2892</v>
      </c>
      <c r="F40" s="25" t="s">
        <v>789</v>
      </c>
      <c r="G40" s="25" t="s">
        <v>950</v>
      </c>
    </row>
    <row r="41" spans="1:7" s="80" customFormat="1" ht="14.25">
      <c r="A41" s="192">
        <v>13</v>
      </c>
      <c r="B41" s="195" t="s">
        <v>856</v>
      </c>
      <c r="C41" s="13" t="s">
        <v>857</v>
      </c>
      <c r="D41" s="13" t="s">
        <v>858</v>
      </c>
      <c r="E41" s="13" t="s">
        <v>2893</v>
      </c>
      <c r="F41" s="25" t="s">
        <v>851</v>
      </c>
      <c r="G41" s="25" t="s">
        <v>950</v>
      </c>
    </row>
    <row r="42" spans="1:7" s="80" customFormat="1" ht="26.25">
      <c r="A42" s="193"/>
      <c r="B42" s="196"/>
      <c r="C42" s="13" t="s">
        <v>857</v>
      </c>
      <c r="D42" s="13" t="s">
        <v>858</v>
      </c>
      <c r="E42" s="13" t="s">
        <v>2894</v>
      </c>
      <c r="F42" s="25" t="s">
        <v>851</v>
      </c>
      <c r="G42" s="25" t="s">
        <v>950</v>
      </c>
    </row>
    <row r="43" spans="1:7" s="80" customFormat="1" ht="38.25">
      <c r="A43" s="193"/>
      <c r="B43" s="196"/>
      <c r="C43" s="13" t="s">
        <v>859</v>
      </c>
      <c r="D43" s="13" t="s">
        <v>858</v>
      </c>
      <c r="E43" s="89" t="s">
        <v>2895</v>
      </c>
      <c r="F43" s="25" t="s">
        <v>851</v>
      </c>
      <c r="G43" s="25" t="s">
        <v>950</v>
      </c>
    </row>
    <row r="44" spans="1:7" s="80" customFormat="1" ht="38.25">
      <c r="A44" s="193"/>
      <c r="B44" s="196"/>
      <c r="C44" s="13" t="s">
        <v>859</v>
      </c>
      <c r="D44" s="13" t="s">
        <v>858</v>
      </c>
      <c r="E44" s="89" t="s">
        <v>2896</v>
      </c>
      <c r="F44" s="25" t="s">
        <v>851</v>
      </c>
      <c r="G44" s="25" t="s">
        <v>950</v>
      </c>
    </row>
    <row r="45" spans="1:7" s="80" customFormat="1" ht="12">
      <c r="A45" s="193"/>
      <c r="B45" s="196"/>
      <c r="C45" s="13" t="s">
        <v>860</v>
      </c>
      <c r="D45" s="13" t="s">
        <v>858</v>
      </c>
      <c r="E45" s="16">
        <v>1200</v>
      </c>
      <c r="F45" s="25" t="s">
        <v>789</v>
      </c>
      <c r="G45" s="25" t="s">
        <v>950</v>
      </c>
    </row>
    <row r="46" spans="1:7" s="80" customFormat="1" ht="12">
      <c r="A46" s="193"/>
      <c r="B46" s="196"/>
      <c r="C46" s="13" t="s">
        <v>861</v>
      </c>
      <c r="D46" s="13" t="s">
        <v>858</v>
      </c>
      <c r="E46" s="16">
        <v>1200</v>
      </c>
      <c r="F46" s="25" t="s">
        <v>789</v>
      </c>
      <c r="G46" s="25" t="s">
        <v>950</v>
      </c>
    </row>
    <row r="47" spans="1:7" s="80" customFormat="1" ht="12">
      <c r="A47" s="193"/>
      <c r="B47" s="196"/>
      <c r="C47" s="13" t="s">
        <v>862</v>
      </c>
      <c r="D47" s="13" t="s">
        <v>858</v>
      </c>
      <c r="E47" s="16">
        <v>1800</v>
      </c>
      <c r="F47" s="25" t="s">
        <v>789</v>
      </c>
      <c r="G47" s="25" t="s">
        <v>950</v>
      </c>
    </row>
    <row r="48" spans="1:7" s="80" customFormat="1" ht="12">
      <c r="A48" s="193"/>
      <c r="B48" s="196"/>
      <c r="C48" s="13" t="s">
        <v>863</v>
      </c>
      <c r="D48" s="13" t="s">
        <v>858</v>
      </c>
      <c r="E48" s="16">
        <v>1200</v>
      </c>
      <c r="F48" s="25" t="s">
        <v>789</v>
      </c>
      <c r="G48" s="25" t="s">
        <v>950</v>
      </c>
    </row>
    <row r="49" spans="1:9" s="80" customFormat="1" ht="12">
      <c r="A49" s="193"/>
      <c r="B49" s="196"/>
      <c r="C49" s="13" t="s">
        <v>864</v>
      </c>
      <c r="D49" s="13" t="s">
        <v>858</v>
      </c>
      <c r="E49" s="16">
        <v>800</v>
      </c>
      <c r="F49" s="25" t="s">
        <v>789</v>
      </c>
      <c r="G49" s="25" t="s">
        <v>950</v>
      </c>
    </row>
    <row r="50" spans="1:9" s="80" customFormat="1" ht="12">
      <c r="A50" s="193"/>
      <c r="B50" s="196"/>
      <c r="C50" s="13" t="s">
        <v>865</v>
      </c>
      <c r="D50" s="13" t="s">
        <v>858</v>
      </c>
      <c r="E50" s="16">
        <v>1000</v>
      </c>
      <c r="F50" s="25" t="s">
        <v>789</v>
      </c>
      <c r="G50" s="25" t="s">
        <v>950</v>
      </c>
    </row>
    <row r="51" spans="1:9" s="80" customFormat="1" ht="12">
      <c r="A51" s="193"/>
      <c r="B51" s="196"/>
      <c r="C51" s="13" t="s">
        <v>866</v>
      </c>
      <c r="D51" s="13" t="s">
        <v>858</v>
      </c>
      <c r="E51" s="16">
        <v>600</v>
      </c>
      <c r="F51" s="25" t="s">
        <v>789</v>
      </c>
      <c r="G51" s="25" t="s">
        <v>950</v>
      </c>
    </row>
    <row r="52" spans="1:9" s="80" customFormat="1" ht="12">
      <c r="A52" s="194"/>
      <c r="B52" s="197"/>
      <c r="C52" s="13" t="s">
        <v>867</v>
      </c>
      <c r="D52" s="13" t="s">
        <v>858</v>
      </c>
      <c r="E52" s="16">
        <v>600</v>
      </c>
      <c r="F52" s="25" t="s">
        <v>789</v>
      </c>
      <c r="G52" s="25" t="s">
        <v>950</v>
      </c>
    </row>
    <row r="53" spans="1:9" s="80" customFormat="1" ht="12">
      <c r="A53" s="192">
        <v>14</v>
      </c>
      <c r="B53" s="195" t="s">
        <v>868</v>
      </c>
      <c r="C53" s="13" t="s">
        <v>869</v>
      </c>
      <c r="D53" s="13" t="s">
        <v>870</v>
      </c>
      <c r="E53" s="16">
        <v>400</v>
      </c>
      <c r="F53" s="25" t="s">
        <v>789</v>
      </c>
      <c r="G53" s="25" t="s">
        <v>950</v>
      </c>
    </row>
    <row r="54" spans="1:9" s="80" customFormat="1" ht="12">
      <c r="A54" s="193"/>
      <c r="B54" s="196"/>
      <c r="C54" s="13" t="s">
        <v>871</v>
      </c>
      <c r="D54" s="13" t="s">
        <v>870</v>
      </c>
      <c r="E54" s="16">
        <v>400</v>
      </c>
      <c r="F54" s="25" t="s">
        <v>789</v>
      </c>
      <c r="G54" s="25" t="s">
        <v>950</v>
      </c>
    </row>
    <row r="55" spans="1:9" s="80" customFormat="1" ht="12">
      <c r="A55" s="193"/>
      <c r="B55" s="196"/>
      <c r="C55" s="13" t="s">
        <v>872</v>
      </c>
      <c r="D55" s="13" t="s">
        <v>870</v>
      </c>
      <c r="E55" s="16">
        <v>800</v>
      </c>
      <c r="F55" s="25" t="s">
        <v>789</v>
      </c>
      <c r="G55" s="25" t="s">
        <v>950</v>
      </c>
    </row>
    <row r="56" spans="1:9" s="80" customFormat="1" ht="12">
      <c r="A56" s="194"/>
      <c r="B56" s="197"/>
      <c r="C56" s="13" t="s">
        <v>873</v>
      </c>
      <c r="D56" s="13" t="s">
        <v>870</v>
      </c>
      <c r="E56" s="16" t="s">
        <v>874</v>
      </c>
      <c r="F56" s="25" t="s">
        <v>851</v>
      </c>
      <c r="G56" s="25" t="s">
        <v>950</v>
      </c>
    </row>
    <row r="57" spans="1:9" s="80" customFormat="1" ht="12">
      <c r="A57" s="192">
        <v>15</v>
      </c>
      <c r="B57" s="195" t="s">
        <v>875</v>
      </c>
      <c r="C57" s="82" t="s">
        <v>876</v>
      </c>
      <c r="D57" s="13" t="s">
        <v>877</v>
      </c>
      <c r="E57" s="16">
        <v>500</v>
      </c>
      <c r="F57" s="25" t="s">
        <v>789</v>
      </c>
      <c r="G57" s="25" t="s">
        <v>950</v>
      </c>
    </row>
    <row r="58" spans="1:9" s="80" customFormat="1" ht="12">
      <c r="A58" s="193"/>
      <c r="B58" s="196"/>
      <c r="C58" s="82" t="s">
        <v>878</v>
      </c>
      <c r="D58" s="13" t="s">
        <v>877</v>
      </c>
      <c r="E58" s="16">
        <v>800</v>
      </c>
      <c r="F58" s="25" t="s">
        <v>789</v>
      </c>
      <c r="G58" s="25" t="s">
        <v>950</v>
      </c>
    </row>
    <row r="59" spans="1:9" s="90" customFormat="1" ht="12">
      <c r="A59" s="194"/>
      <c r="B59" s="197"/>
      <c r="C59" s="82" t="s">
        <v>879</v>
      </c>
      <c r="D59" s="13" t="s">
        <v>877</v>
      </c>
      <c r="E59" s="16">
        <v>1200</v>
      </c>
      <c r="F59" s="25" t="s">
        <v>789</v>
      </c>
      <c r="G59" s="25" t="s">
        <v>950</v>
      </c>
      <c r="H59" s="80"/>
      <c r="I59" s="80"/>
    </row>
    <row r="60" spans="1:9" s="80" customFormat="1" ht="12">
      <c r="A60" s="182" t="s">
        <v>620</v>
      </c>
      <c r="B60" s="183"/>
      <c r="C60" s="184"/>
      <c r="D60" s="185" t="s">
        <v>880</v>
      </c>
      <c r="E60" s="186"/>
      <c r="F60" s="25" t="s">
        <v>881</v>
      </c>
      <c r="G60" s="25"/>
    </row>
    <row r="61" spans="1:9">
      <c r="A61" s="13" t="s">
        <v>1</v>
      </c>
      <c r="B61" s="187" t="s">
        <v>2692</v>
      </c>
      <c r="C61" s="188"/>
      <c r="D61" s="188"/>
      <c r="E61" s="188"/>
      <c r="F61" s="188"/>
      <c r="G61" s="189"/>
      <c r="H61" s="90"/>
      <c r="I61" s="90"/>
    </row>
    <row r="62" spans="1:9">
      <c r="A62" s="91"/>
      <c r="B62" s="91"/>
      <c r="C62" s="91"/>
      <c r="D62" s="91"/>
      <c r="E62" s="91"/>
      <c r="F62" s="91"/>
      <c r="G62" s="91"/>
      <c r="H62" s="80"/>
      <c r="I62" s="80"/>
    </row>
    <row r="63" spans="1:9" s="80" customFormat="1">
      <c r="A63" s="92"/>
      <c r="B63" s="1"/>
      <c r="C63" s="92"/>
      <c r="D63" s="92"/>
      <c r="E63" s="92"/>
      <c r="F63" s="92"/>
      <c r="G63" s="92"/>
      <c r="H63" s="1"/>
      <c r="I63" s="1"/>
    </row>
    <row r="64" spans="1:9" s="80" customFormat="1" ht="18.75">
      <c r="A64" s="181" t="s">
        <v>54</v>
      </c>
      <c r="B64" s="181"/>
      <c r="C64" s="181"/>
      <c r="D64" s="181"/>
      <c r="E64" s="181"/>
      <c r="F64" s="181"/>
      <c r="G64" s="181"/>
      <c r="H64" s="1"/>
      <c r="I64" s="1"/>
    </row>
    <row r="65" spans="1:7" s="80" customFormat="1" ht="24">
      <c r="A65" s="79" t="s">
        <v>1551</v>
      </c>
      <c r="B65" s="79" t="s">
        <v>595</v>
      </c>
      <c r="C65" s="79" t="s">
        <v>785</v>
      </c>
      <c r="D65" s="79" t="s">
        <v>597</v>
      </c>
      <c r="E65" s="79" t="s">
        <v>598</v>
      </c>
      <c r="F65" s="79" t="s">
        <v>2754</v>
      </c>
      <c r="G65" s="79" t="s">
        <v>786</v>
      </c>
    </row>
    <row r="66" spans="1:7" s="80" customFormat="1" ht="12">
      <c r="A66" s="93">
        <v>1</v>
      </c>
      <c r="B66" s="13" t="s">
        <v>882</v>
      </c>
      <c r="C66" s="82" t="s">
        <v>882</v>
      </c>
      <c r="D66" s="13" t="s">
        <v>883</v>
      </c>
      <c r="E66" s="82">
        <v>200</v>
      </c>
      <c r="F66" s="25" t="s">
        <v>789</v>
      </c>
      <c r="G66" s="25" t="s">
        <v>950</v>
      </c>
    </row>
    <row r="67" spans="1:7" s="80" customFormat="1" ht="12">
      <c r="A67" s="25">
        <v>2</v>
      </c>
      <c r="B67" s="13" t="s">
        <v>884</v>
      </c>
      <c r="C67" s="13" t="s">
        <v>884</v>
      </c>
      <c r="D67" s="13" t="s">
        <v>883</v>
      </c>
      <c r="E67" s="82">
        <v>200</v>
      </c>
      <c r="F67" s="25" t="s">
        <v>789</v>
      </c>
      <c r="G67" s="25" t="s">
        <v>950</v>
      </c>
    </row>
    <row r="68" spans="1:7" s="80" customFormat="1" ht="12">
      <c r="A68" s="25">
        <v>3</v>
      </c>
      <c r="B68" s="13" t="s">
        <v>792</v>
      </c>
      <c r="C68" s="13" t="s">
        <v>792</v>
      </c>
      <c r="D68" s="13" t="s">
        <v>883</v>
      </c>
      <c r="E68" s="82">
        <v>300</v>
      </c>
      <c r="F68" s="25" t="s">
        <v>789</v>
      </c>
      <c r="G68" s="25" t="s">
        <v>950</v>
      </c>
    </row>
    <row r="69" spans="1:7" s="80" customFormat="1" ht="36">
      <c r="A69" s="25">
        <v>4</v>
      </c>
      <c r="B69" s="13" t="s">
        <v>885</v>
      </c>
      <c r="C69" s="82" t="s">
        <v>885</v>
      </c>
      <c r="D69" s="13" t="s">
        <v>855</v>
      </c>
      <c r="E69" s="16" t="s">
        <v>2892</v>
      </c>
      <c r="F69" s="25" t="s">
        <v>789</v>
      </c>
      <c r="G69" s="25" t="s">
        <v>950</v>
      </c>
    </row>
    <row r="70" spans="1:7" s="80" customFormat="1" ht="14.25">
      <c r="A70" s="190">
        <v>5</v>
      </c>
      <c r="B70" s="191" t="s">
        <v>856</v>
      </c>
      <c r="C70" s="13" t="s">
        <v>857</v>
      </c>
      <c r="D70" s="13" t="s">
        <v>858</v>
      </c>
      <c r="E70" s="13" t="s">
        <v>2893</v>
      </c>
      <c r="F70" s="25" t="s">
        <v>851</v>
      </c>
      <c r="G70" s="25" t="s">
        <v>950</v>
      </c>
    </row>
    <row r="71" spans="1:7" s="80" customFormat="1" ht="26.25">
      <c r="A71" s="190"/>
      <c r="B71" s="191"/>
      <c r="C71" s="13" t="s">
        <v>857</v>
      </c>
      <c r="D71" s="13" t="s">
        <v>858</v>
      </c>
      <c r="E71" s="13" t="s">
        <v>2894</v>
      </c>
      <c r="F71" s="25" t="s">
        <v>851</v>
      </c>
      <c r="G71" s="25" t="s">
        <v>950</v>
      </c>
    </row>
    <row r="72" spans="1:7" s="80" customFormat="1" ht="38.25">
      <c r="A72" s="190"/>
      <c r="B72" s="191"/>
      <c r="C72" s="13" t="s">
        <v>859</v>
      </c>
      <c r="D72" s="13" t="s">
        <v>858</v>
      </c>
      <c r="E72" s="89" t="s">
        <v>2895</v>
      </c>
      <c r="F72" s="25" t="s">
        <v>851</v>
      </c>
      <c r="G72" s="25" t="s">
        <v>950</v>
      </c>
    </row>
    <row r="73" spans="1:7" s="80" customFormat="1" ht="38.25">
      <c r="A73" s="190"/>
      <c r="B73" s="191"/>
      <c r="C73" s="13" t="s">
        <v>859</v>
      </c>
      <c r="D73" s="13" t="s">
        <v>858</v>
      </c>
      <c r="E73" s="89" t="s">
        <v>2896</v>
      </c>
      <c r="F73" s="25" t="s">
        <v>851</v>
      </c>
      <c r="G73" s="25" t="s">
        <v>950</v>
      </c>
    </row>
    <row r="74" spans="1:7" s="80" customFormat="1" ht="12">
      <c r="A74" s="190"/>
      <c r="B74" s="191"/>
      <c r="C74" s="13" t="s">
        <v>860</v>
      </c>
      <c r="D74" s="195" t="s">
        <v>858</v>
      </c>
      <c r="E74" s="16">
        <v>1200</v>
      </c>
      <c r="F74" s="25" t="s">
        <v>789</v>
      </c>
      <c r="G74" s="25" t="s">
        <v>950</v>
      </c>
    </row>
    <row r="75" spans="1:7" s="80" customFormat="1" ht="12">
      <c r="A75" s="190"/>
      <c r="B75" s="191"/>
      <c r="C75" s="13" t="s">
        <v>861</v>
      </c>
      <c r="D75" s="196"/>
      <c r="E75" s="16">
        <v>1200</v>
      </c>
      <c r="F75" s="25" t="s">
        <v>789</v>
      </c>
      <c r="G75" s="25" t="s">
        <v>950</v>
      </c>
    </row>
    <row r="76" spans="1:7" s="80" customFormat="1" ht="12">
      <c r="A76" s="190"/>
      <c r="B76" s="191"/>
      <c r="C76" s="13" t="s">
        <v>862</v>
      </c>
      <c r="D76" s="196"/>
      <c r="E76" s="16">
        <v>1800</v>
      </c>
      <c r="F76" s="25" t="s">
        <v>789</v>
      </c>
      <c r="G76" s="25" t="s">
        <v>950</v>
      </c>
    </row>
    <row r="77" spans="1:7" s="80" customFormat="1" ht="12">
      <c r="A77" s="190"/>
      <c r="B77" s="191"/>
      <c r="C77" s="13" t="s">
        <v>863</v>
      </c>
      <c r="D77" s="196"/>
      <c r="E77" s="16">
        <v>1200</v>
      </c>
      <c r="F77" s="25" t="s">
        <v>789</v>
      </c>
      <c r="G77" s="25" t="s">
        <v>950</v>
      </c>
    </row>
    <row r="78" spans="1:7" s="80" customFormat="1" ht="12">
      <c r="A78" s="190"/>
      <c r="B78" s="191"/>
      <c r="C78" s="13" t="s">
        <v>864</v>
      </c>
      <c r="D78" s="196"/>
      <c r="E78" s="16">
        <v>800</v>
      </c>
      <c r="F78" s="25" t="s">
        <v>789</v>
      </c>
      <c r="G78" s="25" t="s">
        <v>950</v>
      </c>
    </row>
    <row r="79" spans="1:7" s="80" customFormat="1" ht="12">
      <c r="A79" s="190"/>
      <c r="B79" s="191"/>
      <c r="C79" s="13" t="s">
        <v>865</v>
      </c>
      <c r="D79" s="196"/>
      <c r="E79" s="16">
        <v>1000</v>
      </c>
      <c r="F79" s="25" t="s">
        <v>789</v>
      </c>
      <c r="G79" s="25" t="s">
        <v>950</v>
      </c>
    </row>
    <row r="80" spans="1:7" s="80" customFormat="1" ht="12">
      <c r="A80" s="190"/>
      <c r="B80" s="191"/>
      <c r="C80" s="13" t="s">
        <v>866</v>
      </c>
      <c r="D80" s="196"/>
      <c r="E80" s="16">
        <v>600</v>
      </c>
      <c r="F80" s="25" t="s">
        <v>789</v>
      </c>
      <c r="G80" s="25" t="s">
        <v>950</v>
      </c>
    </row>
    <row r="81" spans="1:7" s="80" customFormat="1" ht="12">
      <c r="A81" s="190"/>
      <c r="B81" s="191"/>
      <c r="C81" s="13" t="s">
        <v>867</v>
      </c>
      <c r="D81" s="197"/>
      <c r="E81" s="16">
        <v>600</v>
      </c>
      <c r="F81" s="25" t="s">
        <v>789</v>
      </c>
      <c r="G81" s="25" t="s">
        <v>950</v>
      </c>
    </row>
    <row r="82" spans="1:7" s="80" customFormat="1" ht="12">
      <c r="A82" s="190">
        <v>6</v>
      </c>
      <c r="B82" s="191" t="s">
        <v>875</v>
      </c>
      <c r="C82" s="82" t="s">
        <v>876</v>
      </c>
      <c r="D82" s="195" t="s">
        <v>877</v>
      </c>
      <c r="E82" s="16">
        <v>500</v>
      </c>
      <c r="F82" s="25" t="s">
        <v>789</v>
      </c>
      <c r="G82" s="25" t="s">
        <v>950</v>
      </c>
    </row>
    <row r="83" spans="1:7" s="80" customFormat="1" ht="12">
      <c r="A83" s="190"/>
      <c r="B83" s="191"/>
      <c r="C83" s="82" t="s">
        <v>878</v>
      </c>
      <c r="D83" s="196"/>
      <c r="E83" s="16">
        <v>800</v>
      </c>
      <c r="F83" s="25" t="s">
        <v>789</v>
      </c>
      <c r="G83" s="25" t="s">
        <v>950</v>
      </c>
    </row>
    <row r="84" spans="1:7" s="80" customFormat="1" ht="12">
      <c r="A84" s="190"/>
      <c r="B84" s="191"/>
      <c r="C84" s="82" t="s">
        <v>879</v>
      </c>
      <c r="D84" s="197"/>
      <c r="E84" s="16">
        <v>1200</v>
      </c>
      <c r="F84" s="25" t="s">
        <v>789</v>
      </c>
      <c r="G84" s="25" t="s">
        <v>950</v>
      </c>
    </row>
    <row r="85" spans="1:7" s="80" customFormat="1" ht="12">
      <c r="A85" s="190">
        <v>7</v>
      </c>
      <c r="B85" s="191" t="s">
        <v>868</v>
      </c>
      <c r="C85" s="13" t="s">
        <v>869</v>
      </c>
      <c r="D85" s="195" t="s">
        <v>870</v>
      </c>
      <c r="E85" s="16">
        <v>400</v>
      </c>
      <c r="F85" s="25" t="s">
        <v>789</v>
      </c>
      <c r="G85" s="25" t="s">
        <v>950</v>
      </c>
    </row>
    <row r="86" spans="1:7" s="80" customFormat="1" ht="12">
      <c r="A86" s="190"/>
      <c r="B86" s="191"/>
      <c r="C86" s="13" t="s">
        <v>871</v>
      </c>
      <c r="D86" s="196"/>
      <c r="E86" s="16">
        <v>400</v>
      </c>
      <c r="F86" s="25" t="s">
        <v>789</v>
      </c>
      <c r="G86" s="25" t="s">
        <v>950</v>
      </c>
    </row>
    <row r="87" spans="1:7" s="80" customFormat="1" ht="12">
      <c r="A87" s="190"/>
      <c r="B87" s="191"/>
      <c r="C87" s="13" t="s">
        <v>872</v>
      </c>
      <c r="D87" s="196"/>
      <c r="E87" s="16">
        <v>800</v>
      </c>
      <c r="F87" s="25" t="s">
        <v>789</v>
      </c>
      <c r="G87" s="25" t="s">
        <v>950</v>
      </c>
    </row>
    <row r="88" spans="1:7" s="80" customFormat="1" ht="12">
      <c r="A88" s="190"/>
      <c r="B88" s="191"/>
      <c r="C88" s="13" t="s">
        <v>873</v>
      </c>
      <c r="D88" s="197"/>
      <c r="E88" s="16" t="s">
        <v>874</v>
      </c>
      <c r="F88" s="25" t="s">
        <v>851</v>
      </c>
      <c r="G88" s="25" t="s">
        <v>950</v>
      </c>
    </row>
    <row r="89" spans="1:7" s="80" customFormat="1" ht="12">
      <c r="A89" s="190">
        <v>8</v>
      </c>
      <c r="B89" s="191" t="s">
        <v>886</v>
      </c>
      <c r="C89" s="25" t="s">
        <v>887</v>
      </c>
      <c r="D89" s="13" t="s">
        <v>888</v>
      </c>
      <c r="E89" s="16">
        <v>300</v>
      </c>
      <c r="F89" s="25" t="s">
        <v>789</v>
      </c>
      <c r="G89" s="25" t="s">
        <v>950</v>
      </c>
    </row>
    <row r="90" spans="1:7" s="80" customFormat="1" ht="12">
      <c r="A90" s="190"/>
      <c r="B90" s="191"/>
      <c r="C90" s="13" t="s">
        <v>889</v>
      </c>
      <c r="D90" s="13" t="s">
        <v>890</v>
      </c>
      <c r="E90" s="16">
        <v>200</v>
      </c>
      <c r="F90" s="25" t="s">
        <v>789</v>
      </c>
      <c r="G90" s="25" t="s">
        <v>950</v>
      </c>
    </row>
    <row r="91" spans="1:7" s="80" customFormat="1" ht="12">
      <c r="A91" s="190"/>
      <c r="B91" s="191"/>
      <c r="C91" s="13" t="s">
        <v>891</v>
      </c>
      <c r="D91" s="13" t="s">
        <v>892</v>
      </c>
      <c r="E91" s="16">
        <v>500</v>
      </c>
      <c r="F91" s="25" t="s">
        <v>789</v>
      </c>
      <c r="G91" s="25" t="s">
        <v>950</v>
      </c>
    </row>
    <row r="92" spans="1:7" s="80" customFormat="1" ht="12">
      <c r="A92" s="190"/>
      <c r="B92" s="191"/>
      <c r="C92" s="13" t="s">
        <v>805</v>
      </c>
      <c r="D92" s="13" t="s">
        <v>893</v>
      </c>
      <c r="E92" s="16">
        <v>200</v>
      </c>
      <c r="F92" s="25" t="s">
        <v>789</v>
      </c>
      <c r="G92" s="25" t="s">
        <v>950</v>
      </c>
    </row>
    <row r="93" spans="1:7" s="80" customFormat="1" ht="12">
      <c r="A93" s="25">
        <v>9</v>
      </c>
      <c r="B93" s="13" t="s">
        <v>894</v>
      </c>
      <c r="C93" s="13" t="s">
        <v>895</v>
      </c>
      <c r="D93" s="195" t="s">
        <v>843</v>
      </c>
      <c r="E93" s="13">
        <v>500</v>
      </c>
      <c r="F93" s="25" t="s">
        <v>789</v>
      </c>
      <c r="G93" s="25" t="s">
        <v>950</v>
      </c>
    </row>
    <row r="94" spans="1:7" s="80" customFormat="1" ht="12">
      <c r="A94" s="190">
        <v>10</v>
      </c>
      <c r="B94" s="191" t="s">
        <v>896</v>
      </c>
      <c r="C94" s="13" t="s">
        <v>897</v>
      </c>
      <c r="D94" s="197"/>
      <c r="E94" s="13">
        <v>500</v>
      </c>
      <c r="F94" s="25" t="s">
        <v>789</v>
      </c>
      <c r="G94" s="25" t="s">
        <v>950</v>
      </c>
    </row>
    <row r="95" spans="1:7" s="80" customFormat="1" ht="12">
      <c r="A95" s="190"/>
      <c r="B95" s="191"/>
      <c r="C95" s="13" t="s">
        <v>805</v>
      </c>
      <c r="D95" s="13" t="s">
        <v>893</v>
      </c>
      <c r="E95" s="16">
        <v>200</v>
      </c>
      <c r="F95" s="25" t="s">
        <v>789</v>
      </c>
      <c r="G95" s="25" t="s">
        <v>950</v>
      </c>
    </row>
    <row r="96" spans="1:7" s="80" customFormat="1" ht="12">
      <c r="A96" s="190">
        <v>11</v>
      </c>
      <c r="B96" s="191" t="s">
        <v>898</v>
      </c>
      <c r="C96" s="13" t="s">
        <v>799</v>
      </c>
      <c r="D96" s="13" t="s">
        <v>800</v>
      </c>
      <c r="E96" s="16">
        <v>200</v>
      </c>
      <c r="F96" s="25" t="s">
        <v>789</v>
      </c>
      <c r="G96" s="25" t="s">
        <v>950</v>
      </c>
    </row>
    <row r="97" spans="1:7" s="80" customFormat="1" ht="12">
      <c r="A97" s="190"/>
      <c r="B97" s="191"/>
      <c r="C97" s="13" t="s">
        <v>801</v>
      </c>
      <c r="D97" s="13" t="s">
        <v>802</v>
      </c>
      <c r="E97" s="16">
        <v>200</v>
      </c>
      <c r="F97" s="25" t="s">
        <v>789</v>
      </c>
      <c r="G97" s="25" t="s">
        <v>950</v>
      </c>
    </row>
    <row r="98" spans="1:7" s="80" customFormat="1" ht="12">
      <c r="A98" s="190"/>
      <c r="B98" s="191"/>
      <c r="C98" s="13" t="s">
        <v>803</v>
      </c>
      <c r="D98" s="13" t="s">
        <v>804</v>
      </c>
      <c r="E98" s="16">
        <v>200</v>
      </c>
      <c r="F98" s="25" t="s">
        <v>789</v>
      </c>
      <c r="G98" s="25" t="s">
        <v>950</v>
      </c>
    </row>
    <row r="99" spans="1:7" s="80" customFormat="1" ht="12">
      <c r="A99" s="190"/>
      <c r="B99" s="191"/>
      <c r="C99" s="13" t="s">
        <v>805</v>
      </c>
      <c r="D99" s="13" t="s">
        <v>806</v>
      </c>
      <c r="E99" s="16">
        <v>200</v>
      </c>
      <c r="F99" s="25" t="s">
        <v>789</v>
      </c>
      <c r="G99" s="25" t="s">
        <v>950</v>
      </c>
    </row>
    <row r="100" spans="1:7" s="80" customFormat="1" ht="12">
      <c r="A100" s="190"/>
      <c r="B100" s="191"/>
      <c r="C100" s="13" t="s">
        <v>807</v>
      </c>
      <c r="D100" s="13" t="s">
        <v>808</v>
      </c>
      <c r="E100" s="16">
        <v>400</v>
      </c>
      <c r="F100" s="25" t="s">
        <v>789</v>
      </c>
      <c r="G100" s="25" t="s">
        <v>950</v>
      </c>
    </row>
    <row r="101" spans="1:7" s="80" customFormat="1" ht="12">
      <c r="A101" s="190"/>
      <c r="B101" s="191"/>
      <c r="C101" s="13" t="s">
        <v>809</v>
      </c>
      <c r="D101" s="13" t="s">
        <v>810</v>
      </c>
      <c r="E101" s="16">
        <v>300</v>
      </c>
      <c r="F101" s="25" t="s">
        <v>789</v>
      </c>
      <c r="G101" s="25" t="s">
        <v>950</v>
      </c>
    </row>
    <row r="102" spans="1:7" s="80" customFormat="1" ht="12">
      <c r="A102" s="190"/>
      <c r="B102" s="191"/>
      <c r="C102" s="13" t="s">
        <v>811</v>
      </c>
      <c r="D102" s="13" t="s">
        <v>812</v>
      </c>
      <c r="E102" s="16">
        <v>200</v>
      </c>
      <c r="F102" s="25" t="s">
        <v>789</v>
      </c>
      <c r="G102" s="25" t="s">
        <v>950</v>
      </c>
    </row>
    <row r="103" spans="1:7" s="80" customFormat="1" ht="12">
      <c r="A103" s="190"/>
      <c r="B103" s="191"/>
      <c r="C103" s="13" t="s">
        <v>813</v>
      </c>
      <c r="D103" s="13" t="s">
        <v>814</v>
      </c>
      <c r="E103" s="16">
        <v>1500</v>
      </c>
      <c r="F103" s="25" t="s">
        <v>789</v>
      </c>
      <c r="G103" s="25" t="s">
        <v>950</v>
      </c>
    </row>
    <row r="104" spans="1:7" s="80" customFormat="1" ht="12">
      <c r="A104" s="190">
        <v>12</v>
      </c>
      <c r="B104" s="191" t="s">
        <v>899</v>
      </c>
      <c r="C104" s="13" t="s">
        <v>816</v>
      </c>
      <c r="D104" s="195" t="s">
        <v>817</v>
      </c>
      <c r="E104" s="16">
        <v>400</v>
      </c>
      <c r="F104" s="25" t="s">
        <v>789</v>
      </c>
      <c r="G104" s="25" t="s">
        <v>950</v>
      </c>
    </row>
    <row r="105" spans="1:7" s="80" customFormat="1" ht="12">
      <c r="A105" s="190"/>
      <c r="B105" s="191"/>
      <c r="C105" s="13" t="s">
        <v>801</v>
      </c>
      <c r="D105" s="196"/>
      <c r="E105" s="16">
        <v>200</v>
      </c>
      <c r="F105" s="25" t="s">
        <v>789</v>
      </c>
      <c r="G105" s="25" t="s">
        <v>950</v>
      </c>
    </row>
    <row r="106" spans="1:7" s="80" customFormat="1" ht="12">
      <c r="A106" s="190"/>
      <c r="B106" s="191"/>
      <c r="C106" s="13" t="s">
        <v>803</v>
      </c>
      <c r="D106" s="196"/>
      <c r="E106" s="16">
        <v>200</v>
      </c>
      <c r="F106" s="25" t="s">
        <v>789</v>
      </c>
      <c r="G106" s="25" t="s">
        <v>950</v>
      </c>
    </row>
    <row r="107" spans="1:7" s="80" customFormat="1" ht="12">
      <c r="A107" s="190"/>
      <c r="B107" s="191"/>
      <c r="C107" s="13" t="s">
        <v>900</v>
      </c>
      <c r="D107" s="197"/>
      <c r="E107" s="16">
        <v>200</v>
      </c>
      <c r="F107" s="25" t="s">
        <v>789</v>
      </c>
      <c r="G107" s="25" t="s">
        <v>950</v>
      </c>
    </row>
    <row r="108" spans="1:7" s="80" customFormat="1" ht="24">
      <c r="A108" s="190"/>
      <c r="B108" s="191"/>
      <c r="C108" s="13" t="s">
        <v>901</v>
      </c>
      <c r="D108" s="13" t="s">
        <v>820</v>
      </c>
      <c r="E108" s="16">
        <v>300</v>
      </c>
      <c r="F108" s="25" t="s">
        <v>789</v>
      </c>
      <c r="G108" s="25" t="s">
        <v>950</v>
      </c>
    </row>
    <row r="109" spans="1:7" s="80" customFormat="1" ht="12">
      <c r="A109" s="190"/>
      <c r="B109" s="191"/>
      <c r="C109" s="13" t="s">
        <v>811</v>
      </c>
      <c r="D109" s="13" t="s">
        <v>812</v>
      </c>
      <c r="E109" s="16">
        <v>200</v>
      </c>
      <c r="F109" s="25" t="s">
        <v>789</v>
      </c>
      <c r="G109" s="25" t="s">
        <v>950</v>
      </c>
    </row>
    <row r="110" spans="1:7" s="80" customFormat="1" ht="12">
      <c r="A110" s="190"/>
      <c r="B110" s="191"/>
      <c r="C110" s="13" t="s">
        <v>821</v>
      </c>
      <c r="D110" s="13" t="s">
        <v>817</v>
      </c>
      <c r="E110" s="16">
        <v>1500</v>
      </c>
      <c r="F110" s="25" t="s">
        <v>789</v>
      </c>
      <c r="G110" s="25" t="s">
        <v>950</v>
      </c>
    </row>
    <row r="111" spans="1:7" s="80" customFormat="1" ht="12">
      <c r="A111" s="190">
        <v>13</v>
      </c>
      <c r="B111" s="191" t="s">
        <v>902</v>
      </c>
      <c r="C111" s="13" t="s">
        <v>832</v>
      </c>
      <c r="D111" s="195" t="s">
        <v>903</v>
      </c>
      <c r="E111" s="16">
        <v>300</v>
      </c>
      <c r="F111" s="25" t="s">
        <v>789</v>
      </c>
      <c r="G111" s="25" t="s">
        <v>950</v>
      </c>
    </row>
    <row r="112" spans="1:7" s="80" customFormat="1" ht="12">
      <c r="A112" s="190"/>
      <c r="B112" s="191"/>
      <c r="C112" s="13" t="s">
        <v>834</v>
      </c>
      <c r="D112" s="197"/>
      <c r="E112" s="16">
        <v>300</v>
      </c>
      <c r="F112" s="25" t="s">
        <v>789</v>
      </c>
      <c r="G112" s="25" t="s">
        <v>950</v>
      </c>
    </row>
    <row r="113" spans="1:9" s="80" customFormat="1" ht="12">
      <c r="A113" s="190"/>
      <c r="B113" s="191"/>
      <c r="C113" s="13" t="s">
        <v>835</v>
      </c>
      <c r="D113" s="13" t="s">
        <v>836</v>
      </c>
      <c r="E113" s="16">
        <v>200</v>
      </c>
      <c r="F113" s="25" t="s">
        <v>789</v>
      </c>
      <c r="G113" s="25" t="s">
        <v>950</v>
      </c>
    </row>
    <row r="114" spans="1:9" s="80" customFormat="1" ht="12">
      <c r="A114" s="190"/>
      <c r="B114" s="191"/>
      <c r="C114" s="13" t="s">
        <v>837</v>
      </c>
      <c r="D114" s="13" t="s">
        <v>838</v>
      </c>
      <c r="E114" s="16">
        <v>200</v>
      </c>
      <c r="F114" s="25" t="s">
        <v>789</v>
      </c>
      <c r="G114" s="25" t="s">
        <v>950</v>
      </c>
    </row>
    <row r="115" spans="1:9" s="80" customFormat="1" ht="12">
      <c r="A115" s="190"/>
      <c r="B115" s="191"/>
      <c r="C115" s="13" t="s">
        <v>839</v>
      </c>
      <c r="D115" s="13" t="s">
        <v>840</v>
      </c>
      <c r="E115" s="16">
        <v>500</v>
      </c>
      <c r="F115" s="25" t="s">
        <v>789</v>
      </c>
      <c r="G115" s="25" t="s">
        <v>950</v>
      </c>
    </row>
    <row r="116" spans="1:9" s="80" customFormat="1" ht="12">
      <c r="A116" s="190">
        <v>14</v>
      </c>
      <c r="B116" s="191" t="s">
        <v>904</v>
      </c>
      <c r="C116" s="13" t="s">
        <v>794</v>
      </c>
      <c r="D116" s="13" t="s">
        <v>788</v>
      </c>
      <c r="E116" s="16">
        <v>300</v>
      </c>
      <c r="F116" s="25" t="s">
        <v>789</v>
      </c>
      <c r="G116" s="25" t="s">
        <v>950</v>
      </c>
    </row>
    <row r="117" spans="1:9" s="80" customFormat="1" ht="12">
      <c r="A117" s="190"/>
      <c r="B117" s="191"/>
      <c r="C117" s="13" t="s">
        <v>905</v>
      </c>
      <c r="D117" s="195" t="s">
        <v>824</v>
      </c>
      <c r="E117" s="16">
        <v>300</v>
      </c>
      <c r="F117" s="25" t="s">
        <v>789</v>
      </c>
      <c r="G117" s="25" t="s">
        <v>950</v>
      </c>
    </row>
    <row r="118" spans="1:9" s="80" customFormat="1" ht="12">
      <c r="A118" s="190"/>
      <c r="B118" s="191"/>
      <c r="C118" s="13" t="s">
        <v>906</v>
      </c>
      <c r="D118" s="197"/>
      <c r="E118" s="16">
        <v>200</v>
      </c>
      <c r="F118" s="25" t="s">
        <v>789</v>
      </c>
      <c r="G118" s="25" t="s">
        <v>950</v>
      </c>
    </row>
    <row r="119" spans="1:9" s="80" customFormat="1" ht="12">
      <c r="A119" s="190"/>
      <c r="B119" s="191"/>
      <c r="C119" s="13" t="s">
        <v>907</v>
      </c>
      <c r="D119" s="13" t="s">
        <v>908</v>
      </c>
      <c r="E119" s="16">
        <v>200</v>
      </c>
      <c r="F119" s="25" t="s">
        <v>789</v>
      </c>
      <c r="G119" s="25" t="s">
        <v>950</v>
      </c>
    </row>
    <row r="120" spans="1:9" s="80" customFormat="1" ht="12">
      <c r="A120" s="190"/>
      <c r="B120" s="191"/>
      <c r="C120" s="13" t="s">
        <v>909</v>
      </c>
      <c r="D120" s="195" t="s">
        <v>883</v>
      </c>
      <c r="E120" s="16">
        <v>200</v>
      </c>
      <c r="F120" s="25" t="s">
        <v>789</v>
      </c>
      <c r="G120" s="25" t="s">
        <v>950</v>
      </c>
    </row>
    <row r="121" spans="1:9" s="80" customFormat="1" ht="12">
      <c r="A121" s="190"/>
      <c r="B121" s="191"/>
      <c r="C121" s="13" t="s">
        <v>910</v>
      </c>
      <c r="D121" s="197"/>
      <c r="E121" s="13" t="s">
        <v>797</v>
      </c>
      <c r="F121" s="13" t="s">
        <v>513</v>
      </c>
      <c r="G121" s="13" t="s">
        <v>513</v>
      </c>
    </row>
    <row r="122" spans="1:9" s="80" customFormat="1" ht="12">
      <c r="A122" s="190"/>
      <c r="B122" s="191"/>
      <c r="C122" s="13" t="s">
        <v>829</v>
      </c>
      <c r="D122" s="13" t="s">
        <v>830</v>
      </c>
      <c r="E122" s="16">
        <v>400</v>
      </c>
      <c r="F122" s="25" t="s">
        <v>789</v>
      </c>
      <c r="G122" s="25" t="s">
        <v>950</v>
      </c>
    </row>
    <row r="123" spans="1:9" s="80" customFormat="1" ht="12">
      <c r="A123" s="190"/>
      <c r="B123" s="191"/>
      <c r="C123" s="13" t="s">
        <v>911</v>
      </c>
      <c r="D123" s="13" t="s">
        <v>883</v>
      </c>
      <c r="E123" s="13" t="s">
        <v>797</v>
      </c>
      <c r="F123" s="13" t="s">
        <v>513</v>
      </c>
      <c r="G123" s="13" t="s">
        <v>513</v>
      </c>
    </row>
    <row r="124" spans="1:9" s="80" customFormat="1" ht="12">
      <c r="A124" s="191">
        <v>15</v>
      </c>
      <c r="B124" s="191" t="s">
        <v>844</v>
      </c>
      <c r="C124" s="13" t="s">
        <v>912</v>
      </c>
      <c r="D124" s="195" t="s">
        <v>846</v>
      </c>
      <c r="E124" s="87" t="s">
        <v>2890</v>
      </c>
      <c r="F124" s="25" t="s">
        <v>789</v>
      </c>
      <c r="G124" s="25" t="s">
        <v>950</v>
      </c>
    </row>
    <row r="125" spans="1:9" s="80" customFormat="1" ht="12">
      <c r="A125" s="191"/>
      <c r="B125" s="191"/>
      <c r="C125" s="13" t="s">
        <v>847</v>
      </c>
      <c r="D125" s="196"/>
      <c r="E125" s="87" t="s">
        <v>2890</v>
      </c>
      <c r="F125" s="25" t="s">
        <v>789</v>
      </c>
      <c r="G125" s="25" t="s">
        <v>950</v>
      </c>
    </row>
    <row r="126" spans="1:9" s="90" customFormat="1" ht="24">
      <c r="A126" s="191"/>
      <c r="B126" s="191"/>
      <c r="C126" s="13" t="s">
        <v>848</v>
      </c>
      <c r="D126" s="197"/>
      <c r="E126" s="87" t="s">
        <v>2897</v>
      </c>
      <c r="F126" s="25" t="s">
        <v>789</v>
      </c>
      <c r="G126" s="25" t="s">
        <v>950</v>
      </c>
      <c r="H126" s="80"/>
      <c r="I126" s="80"/>
    </row>
    <row r="127" spans="1:9" s="80" customFormat="1" ht="12">
      <c r="A127" s="191"/>
      <c r="B127" s="191"/>
      <c r="C127" s="13" t="s">
        <v>849</v>
      </c>
      <c r="D127" s="13" t="s">
        <v>850</v>
      </c>
      <c r="E127" s="16">
        <v>3500</v>
      </c>
      <c r="F127" s="25" t="s">
        <v>851</v>
      </c>
      <c r="G127" s="25" t="s">
        <v>950</v>
      </c>
    </row>
    <row r="128" spans="1:9">
      <c r="A128" s="191"/>
      <c r="B128" s="191"/>
      <c r="C128" s="13" t="s">
        <v>852</v>
      </c>
      <c r="D128" s="13" t="s">
        <v>853</v>
      </c>
      <c r="E128" s="16">
        <v>3500</v>
      </c>
      <c r="F128" s="25" t="s">
        <v>851</v>
      </c>
      <c r="G128" s="25" t="s">
        <v>950</v>
      </c>
      <c r="H128" s="80"/>
      <c r="I128" s="80"/>
    </row>
    <row r="129" spans="1:9" s="80" customFormat="1" ht="12">
      <c r="A129" s="182" t="s">
        <v>620</v>
      </c>
      <c r="B129" s="183"/>
      <c r="C129" s="184"/>
      <c r="D129" s="185" t="s">
        <v>913</v>
      </c>
      <c r="E129" s="186"/>
      <c r="F129" s="25" t="s">
        <v>881</v>
      </c>
      <c r="G129" s="25"/>
    </row>
    <row r="130" spans="1:9" s="80" customFormat="1" ht="12">
      <c r="A130" s="13" t="s">
        <v>1</v>
      </c>
      <c r="B130" s="187" t="s">
        <v>2692</v>
      </c>
      <c r="C130" s="188"/>
      <c r="D130" s="188"/>
      <c r="E130" s="188"/>
      <c r="F130" s="188"/>
      <c r="G130" s="189"/>
      <c r="H130" s="90"/>
      <c r="I130" s="90"/>
    </row>
    <row r="131" spans="1:9" s="80" customFormat="1" ht="12">
      <c r="A131" s="91"/>
      <c r="B131" s="91"/>
      <c r="C131" s="91"/>
      <c r="D131" s="91"/>
      <c r="E131" s="91"/>
      <c r="F131" s="91"/>
      <c r="G131" s="91"/>
    </row>
    <row r="132" spans="1:9" s="80" customFormat="1" ht="18.75">
      <c r="A132" s="181" t="s">
        <v>55</v>
      </c>
      <c r="B132" s="181"/>
      <c r="C132" s="181"/>
      <c r="D132" s="181"/>
      <c r="E132" s="181"/>
      <c r="F132" s="181"/>
      <c r="G132" s="181"/>
      <c r="H132" s="1"/>
      <c r="I132" s="1"/>
    </row>
    <row r="133" spans="1:9" s="80" customFormat="1" ht="24">
      <c r="A133" s="79" t="s">
        <v>1551</v>
      </c>
      <c r="B133" s="79" t="s">
        <v>595</v>
      </c>
      <c r="C133" s="79" t="s">
        <v>785</v>
      </c>
      <c r="D133" s="79" t="s">
        <v>597</v>
      </c>
      <c r="E133" s="79" t="s">
        <v>598</v>
      </c>
      <c r="F133" s="79" t="s">
        <v>2754</v>
      </c>
      <c r="G133" s="79" t="s">
        <v>786</v>
      </c>
    </row>
    <row r="134" spans="1:9" s="80" customFormat="1" ht="12">
      <c r="A134" s="25">
        <v>1</v>
      </c>
      <c r="B134" s="25" t="s">
        <v>914</v>
      </c>
      <c r="C134" s="25" t="s">
        <v>914</v>
      </c>
      <c r="D134" s="25" t="s">
        <v>915</v>
      </c>
      <c r="E134" s="25">
        <v>200</v>
      </c>
      <c r="F134" s="25" t="s">
        <v>789</v>
      </c>
      <c r="G134" s="25" t="s">
        <v>950</v>
      </c>
    </row>
    <row r="135" spans="1:9" s="80" customFormat="1" ht="12">
      <c r="A135" s="25">
        <v>2</v>
      </c>
      <c r="B135" s="25" t="s">
        <v>792</v>
      </c>
      <c r="C135" s="25" t="s">
        <v>792</v>
      </c>
      <c r="D135" s="25" t="s">
        <v>915</v>
      </c>
      <c r="E135" s="25">
        <v>300</v>
      </c>
      <c r="F135" s="25" t="s">
        <v>789</v>
      </c>
      <c r="G135" s="25" t="s">
        <v>950</v>
      </c>
    </row>
    <row r="136" spans="1:9" s="80" customFormat="1" ht="12">
      <c r="A136" s="25">
        <v>3</v>
      </c>
      <c r="B136" s="25" t="s">
        <v>495</v>
      </c>
      <c r="C136" s="25" t="s">
        <v>495</v>
      </c>
      <c r="D136" s="25" t="s">
        <v>915</v>
      </c>
      <c r="E136" s="25">
        <v>200</v>
      </c>
      <c r="F136" s="25" t="s">
        <v>789</v>
      </c>
      <c r="G136" s="25" t="s">
        <v>950</v>
      </c>
    </row>
    <row r="137" spans="1:9" s="80" customFormat="1" ht="12">
      <c r="A137" s="192">
        <v>4</v>
      </c>
      <c r="B137" s="192" t="s">
        <v>916</v>
      </c>
      <c r="C137" s="25" t="s">
        <v>917</v>
      </c>
      <c r="D137" s="25" t="s">
        <v>918</v>
      </c>
      <c r="E137" s="25">
        <v>200</v>
      </c>
      <c r="F137" s="25" t="s">
        <v>789</v>
      </c>
      <c r="G137" s="25" t="s">
        <v>950</v>
      </c>
    </row>
    <row r="138" spans="1:9" s="80" customFormat="1" ht="12">
      <c r="A138" s="193"/>
      <c r="B138" s="193"/>
      <c r="C138" s="13" t="s">
        <v>919</v>
      </c>
      <c r="D138" s="25" t="s">
        <v>920</v>
      </c>
      <c r="E138" s="25">
        <v>300</v>
      </c>
      <c r="F138" s="25" t="s">
        <v>789</v>
      </c>
      <c r="G138" s="25" t="s">
        <v>950</v>
      </c>
    </row>
    <row r="139" spans="1:9" s="80" customFormat="1" ht="12">
      <c r="A139" s="193"/>
      <c r="B139" s="193"/>
      <c r="C139" s="25" t="s">
        <v>2898</v>
      </c>
      <c r="D139" s="25" t="s">
        <v>830</v>
      </c>
      <c r="E139" s="25">
        <v>400</v>
      </c>
      <c r="F139" s="25" t="s">
        <v>789</v>
      </c>
      <c r="G139" s="25" t="s">
        <v>950</v>
      </c>
    </row>
    <row r="140" spans="1:9" s="80" customFormat="1" ht="12">
      <c r="A140" s="193"/>
      <c r="B140" s="193"/>
      <c r="C140" s="25" t="s">
        <v>921</v>
      </c>
      <c r="D140" s="25" t="s">
        <v>922</v>
      </c>
      <c r="E140" s="25">
        <v>300</v>
      </c>
      <c r="F140" s="25" t="s">
        <v>789</v>
      </c>
      <c r="G140" s="25" t="s">
        <v>950</v>
      </c>
    </row>
    <row r="141" spans="1:9" s="80" customFormat="1" ht="12">
      <c r="A141" s="193"/>
      <c r="B141" s="193"/>
      <c r="C141" s="13" t="s">
        <v>923</v>
      </c>
      <c r="D141" s="25" t="s">
        <v>843</v>
      </c>
      <c r="E141" s="25">
        <v>500</v>
      </c>
      <c r="F141" s="25" t="s">
        <v>789</v>
      </c>
      <c r="G141" s="25" t="s">
        <v>950</v>
      </c>
    </row>
    <row r="142" spans="1:9" s="80" customFormat="1" ht="12">
      <c r="A142" s="193"/>
      <c r="B142" s="193"/>
      <c r="C142" s="13" t="s">
        <v>924</v>
      </c>
      <c r="D142" s="25" t="s">
        <v>893</v>
      </c>
      <c r="E142" s="25">
        <v>200</v>
      </c>
      <c r="F142" s="25" t="s">
        <v>789</v>
      </c>
      <c r="G142" s="25" t="s">
        <v>950</v>
      </c>
    </row>
    <row r="143" spans="1:9" s="80" customFormat="1" ht="12">
      <c r="A143" s="194"/>
      <c r="B143" s="194"/>
      <c r="C143" s="25" t="s">
        <v>2899</v>
      </c>
      <c r="D143" s="25" t="s">
        <v>843</v>
      </c>
      <c r="E143" s="25">
        <v>500</v>
      </c>
      <c r="F143" s="25" t="s">
        <v>789</v>
      </c>
      <c r="G143" s="25" t="s">
        <v>950</v>
      </c>
    </row>
    <row r="144" spans="1:9" s="80" customFormat="1" ht="12">
      <c r="A144" s="192">
        <v>5</v>
      </c>
      <c r="B144" s="192" t="s">
        <v>844</v>
      </c>
      <c r="C144" s="25" t="s">
        <v>925</v>
      </c>
      <c r="D144" s="25" t="s">
        <v>846</v>
      </c>
      <c r="E144" s="25">
        <v>200</v>
      </c>
      <c r="F144" s="25" t="s">
        <v>851</v>
      </c>
      <c r="G144" s="25" t="s">
        <v>950</v>
      </c>
    </row>
    <row r="145" spans="1:7" s="80" customFormat="1" ht="12">
      <c r="A145" s="193"/>
      <c r="B145" s="193"/>
      <c r="C145" s="25" t="s">
        <v>926</v>
      </c>
      <c r="D145" s="25" t="s">
        <v>915</v>
      </c>
      <c r="E145" s="25">
        <v>200</v>
      </c>
      <c r="F145" s="25" t="s">
        <v>789</v>
      </c>
      <c r="G145" s="25" t="s">
        <v>950</v>
      </c>
    </row>
    <row r="146" spans="1:7" s="80" customFormat="1" ht="12">
      <c r="A146" s="193"/>
      <c r="B146" s="193"/>
      <c r="C146" s="25" t="s">
        <v>927</v>
      </c>
      <c r="D146" s="25" t="s">
        <v>846</v>
      </c>
      <c r="E146" s="25">
        <v>300</v>
      </c>
      <c r="F146" s="25" t="s">
        <v>789</v>
      </c>
      <c r="G146" s="25" t="s">
        <v>950</v>
      </c>
    </row>
    <row r="147" spans="1:7" s="80" customFormat="1" ht="12">
      <c r="A147" s="193"/>
      <c r="B147" s="193"/>
      <c r="C147" s="25" t="s">
        <v>928</v>
      </c>
      <c r="D147" s="25" t="s">
        <v>915</v>
      </c>
      <c r="E147" s="25">
        <v>150</v>
      </c>
      <c r="F147" s="25" t="s">
        <v>789</v>
      </c>
      <c r="G147" s="25" t="s">
        <v>950</v>
      </c>
    </row>
    <row r="148" spans="1:7" s="80" customFormat="1" ht="12">
      <c r="A148" s="193"/>
      <c r="B148" s="193"/>
      <c r="C148" s="25" t="s">
        <v>929</v>
      </c>
      <c r="D148" s="25" t="s">
        <v>915</v>
      </c>
      <c r="E148" s="25">
        <v>150</v>
      </c>
      <c r="F148" s="25" t="s">
        <v>789</v>
      </c>
      <c r="G148" s="25" t="s">
        <v>950</v>
      </c>
    </row>
    <row r="149" spans="1:7" s="80" customFormat="1" ht="12">
      <c r="A149" s="193"/>
      <c r="B149" s="193"/>
      <c r="C149" s="25" t="s">
        <v>930</v>
      </c>
      <c r="D149" s="25" t="s">
        <v>915</v>
      </c>
      <c r="E149" s="25">
        <v>2500</v>
      </c>
      <c r="F149" s="25" t="s">
        <v>851</v>
      </c>
      <c r="G149" s="25" t="s">
        <v>950</v>
      </c>
    </row>
    <row r="150" spans="1:7" s="80" customFormat="1" ht="12">
      <c r="A150" s="193"/>
      <c r="B150" s="193"/>
      <c r="C150" s="25" t="s">
        <v>931</v>
      </c>
      <c r="D150" s="25" t="s">
        <v>915</v>
      </c>
      <c r="E150" s="25">
        <v>200</v>
      </c>
      <c r="F150" s="25" t="s">
        <v>789</v>
      </c>
      <c r="G150" s="25" t="s">
        <v>950</v>
      </c>
    </row>
    <row r="151" spans="1:7" s="80" customFormat="1" ht="12">
      <c r="A151" s="193"/>
      <c r="B151" s="193"/>
      <c r="C151" s="25" t="s">
        <v>932</v>
      </c>
      <c r="D151" s="25" t="s">
        <v>846</v>
      </c>
      <c r="E151" s="25">
        <v>2500</v>
      </c>
      <c r="F151" s="25" t="s">
        <v>851</v>
      </c>
      <c r="G151" s="25" t="s">
        <v>950</v>
      </c>
    </row>
    <row r="152" spans="1:7" s="80" customFormat="1" ht="12">
      <c r="A152" s="193"/>
      <c r="B152" s="193"/>
      <c r="C152" s="25" t="s">
        <v>933</v>
      </c>
      <c r="D152" s="25" t="s">
        <v>915</v>
      </c>
      <c r="E152" s="25">
        <v>3000</v>
      </c>
      <c r="F152" s="25" t="s">
        <v>851</v>
      </c>
      <c r="G152" s="25" t="s">
        <v>950</v>
      </c>
    </row>
    <row r="153" spans="1:7" s="80" customFormat="1" ht="12">
      <c r="A153" s="193"/>
      <c r="B153" s="193"/>
      <c r="C153" s="25" t="s">
        <v>934</v>
      </c>
      <c r="D153" s="25" t="s">
        <v>915</v>
      </c>
      <c r="E153" s="25">
        <v>7500</v>
      </c>
      <c r="F153" s="25" t="s">
        <v>851</v>
      </c>
      <c r="G153" s="25" t="s">
        <v>950</v>
      </c>
    </row>
    <row r="154" spans="1:7" s="80" customFormat="1" ht="12">
      <c r="A154" s="193"/>
      <c r="B154" s="193"/>
      <c r="C154" s="25" t="s">
        <v>935</v>
      </c>
      <c r="D154" s="25" t="s">
        <v>915</v>
      </c>
      <c r="E154" s="25">
        <v>3000</v>
      </c>
      <c r="F154" s="25" t="s">
        <v>851</v>
      </c>
      <c r="G154" s="25" t="s">
        <v>950</v>
      </c>
    </row>
    <row r="155" spans="1:7" s="80" customFormat="1" ht="12">
      <c r="A155" s="193"/>
      <c r="B155" s="193"/>
      <c r="C155" s="25" t="s">
        <v>936</v>
      </c>
      <c r="D155" s="25" t="s">
        <v>915</v>
      </c>
      <c r="E155" s="25">
        <v>3500</v>
      </c>
      <c r="F155" s="25" t="s">
        <v>851</v>
      </c>
      <c r="G155" s="25" t="s">
        <v>950</v>
      </c>
    </row>
    <row r="156" spans="1:7" s="80" customFormat="1" ht="12">
      <c r="A156" s="194"/>
      <c r="B156" s="194"/>
      <c r="C156" s="25" t="s">
        <v>937</v>
      </c>
      <c r="D156" s="25" t="s">
        <v>846</v>
      </c>
      <c r="E156" s="25">
        <v>200</v>
      </c>
      <c r="F156" s="25" t="s">
        <v>789</v>
      </c>
      <c r="G156" s="25" t="s">
        <v>950</v>
      </c>
    </row>
    <row r="157" spans="1:7" s="80" customFormat="1" ht="12">
      <c r="A157" s="25">
        <v>6</v>
      </c>
      <c r="B157" s="25" t="s">
        <v>938</v>
      </c>
      <c r="C157" s="25" t="s">
        <v>938</v>
      </c>
      <c r="D157" s="25" t="s">
        <v>877</v>
      </c>
      <c r="E157" s="25" t="s">
        <v>2900</v>
      </c>
      <c r="F157" s="25" t="s">
        <v>789</v>
      </c>
      <c r="G157" s="25" t="s">
        <v>950</v>
      </c>
    </row>
    <row r="158" spans="1:7" s="80" customFormat="1" ht="12">
      <c r="A158" s="25">
        <v>7</v>
      </c>
      <c r="B158" s="25" t="s">
        <v>939</v>
      </c>
      <c r="C158" s="25" t="s">
        <v>939</v>
      </c>
      <c r="D158" s="25" t="s">
        <v>940</v>
      </c>
      <c r="E158" s="25">
        <v>800</v>
      </c>
      <c r="F158" s="25" t="s">
        <v>789</v>
      </c>
      <c r="G158" s="25" t="s">
        <v>950</v>
      </c>
    </row>
    <row r="159" spans="1:7" s="80" customFormat="1" ht="12">
      <c r="A159" s="25">
        <v>8</v>
      </c>
      <c r="B159" s="25" t="s">
        <v>941</v>
      </c>
      <c r="C159" s="25" t="s">
        <v>941</v>
      </c>
      <c r="D159" s="25" t="s">
        <v>940</v>
      </c>
      <c r="E159" s="25">
        <v>1000</v>
      </c>
      <c r="F159" s="25" t="s">
        <v>789</v>
      </c>
      <c r="G159" s="25" t="s">
        <v>950</v>
      </c>
    </row>
    <row r="160" spans="1:7" s="80" customFormat="1" ht="12">
      <c r="A160" s="190">
        <v>9</v>
      </c>
      <c r="B160" s="190" t="s">
        <v>942</v>
      </c>
      <c r="C160" s="25" t="s">
        <v>943</v>
      </c>
      <c r="D160" s="25" t="s">
        <v>915</v>
      </c>
      <c r="E160" s="25">
        <v>100</v>
      </c>
      <c r="F160" s="25" t="s">
        <v>789</v>
      </c>
      <c r="G160" s="25" t="s">
        <v>950</v>
      </c>
    </row>
    <row r="161" spans="1:9" s="17" customFormat="1">
      <c r="A161" s="190"/>
      <c r="B161" s="190"/>
      <c r="C161" s="13" t="s">
        <v>944</v>
      </c>
      <c r="D161" s="25" t="s">
        <v>915</v>
      </c>
      <c r="E161" s="25">
        <v>800</v>
      </c>
      <c r="F161" s="25" t="s">
        <v>789</v>
      </c>
      <c r="G161" s="25" t="s">
        <v>950</v>
      </c>
      <c r="H161" s="80"/>
      <c r="I161" s="80"/>
    </row>
    <row r="162" spans="1:9">
      <c r="A162" s="190"/>
      <c r="B162" s="190"/>
      <c r="C162" s="25" t="s">
        <v>945</v>
      </c>
      <c r="D162" s="25" t="s">
        <v>915</v>
      </c>
      <c r="E162" s="25">
        <v>1000</v>
      </c>
      <c r="F162" s="25" t="s">
        <v>789</v>
      </c>
      <c r="G162" s="25" t="s">
        <v>950</v>
      </c>
      <c r="H162" s="80"/>
      <c r="I162" s="80"/>
    </row>
    <row r="163" spans="1:9">
      <c r="A163" s="190"/>
      <c r="B163" s="190"/>
      <c r="C163" s="25" t="s">
        <v>946</v>
      </c>
      <c r="D163" s="25" t="s">
        <v>915</v>
      </c>
      <c r="E163" s="25">
        <v>2000</v>
      </c>
      <c r="F163" s="25" t="s">
        <v>789</v>
      </c>
      <c r="G163" s="25" t="s">
        <v>950</v>
      </c>
      <c r="H163" s="80"/>
      <c r="I163" s="80"/>
    </row>
    <row r="164" spans="1:9" s="80" customFormat="1" ht="12">
      <c r="A164" s="182" t="s">
        <v>620</v>
      </c>
      <c r="B164" s="183"/>
      <c r="C164" s="183"/>
      <c r="D164" s="185" t="s">
        <v>947</v>
      </c>
      <c r="E164" s="184"/>
      <c r="F164" s="25" t="s">
        <v>948</v>
      </c>
      <c r="G164" s="94"/>
    </row>
    <row r="165" spans="1:9" s="80" customFormat="1">
      <c r="A165" s="13" t="s">
        <v>1</v>
      </c>
      <c r="B165" s="187" t="s">
        <v>2692</v>
      </c>
      <c r="C165" s="188"/>
      <c r="D165" s="188"/>
      <c r="E165" s="188"/>
      <c r="F165" s="188"/>
      <c r="G165" s="189"/>
      <c r="H165" s="17"/>
      <c r="I165" s="17"/>
    </row>
    <row r="166" spans="1:9" s="80" customFormat="1">
      <c r="A166" s="92"/>
      <c r="B166" s="1"/>
      <c r="C166" s="92"/>
      <c r="D166" s="92"/>
      <c r="E166" s="92"/>
      <c r="F166" s="92"/>
      <c r="G166" s="92"/>
      <c r="H166" s="1"/>
      <c r="I166" s="1"/>
    </row>
    <row r="167" spans="1:9" s="80" customFormat="1" ht="18.75">
      <c r="A167" s="181" t="s">
        <v>56</v>
      </c>
      <c r="B167" s="181"/>
      <c r="C167" s="181"/>
      <c r="D167" s="181"/>
      <c r="E167" s="181"/>
      <c r="F167" s="181"/>
      <c r="G167" s="181"/>
      <c r="H167" s="1"/>
      <c r="I167" s="1"/>
    </row>
    <row r="168" spans="1:9" s="80" customFormat="1" ht="24">
      <c r="A168" s="79" t="s">
        <v>1551</v>
      </c>
      <c r="B168" s="79" t="s">
        <v>595</v>
      </c>
      <c r="C168" s="79" t="s">
        <v>785</v>
      </c>
      <c r="D168" s="79" t="s">
        <v>597</v>
      </c>
      <c r="E168" s="79" t="s">
        <v>598</v>
      </c>
      <c r="F168" s="79" t="s">
        <v>2754</v>
      </c>
      <c r="G168" s="79" t="s">
        <v>786</v>
      </c>
    </row>
    <row r="169" spans="1:9" s="80" customFormat="1" ht="12">
      <c r="A169" s="25">
        <v>1</v>
      </c>
      <c r="B169" s="25" t="s">
        <v>882</v>
      </c>
      <c r="C169" s="13" t="s">
        <v>882</v>
      </c>
      <c r="D169" s="13" t="s">
        <v>949</v>
      </c>
      <c r="E169" s="25">
        <v>600</v>
      </c>
      <c r="F169" s="25" t="s">
        <v>789</v>
      </c>
      <c r="G169" s="25" t="s">
        <v>950</v>
      </c>
    </row>
    <row r="170" spans="1:9" s="80" customFormat="1" ht="12">
      <c r="A170" s="192">
        <v>2</v>
      </c>
      <c r="B170" s="192" t="s">
        <v>951</v>
      </c>
      <c r="C170" s="13" t="s">
        <v>952</v>
      </c>
      <c r="D170" s="13" t="s">
        <v>949</v>
      </c>
      <c r="E170" s="25">
        <v>300</v>
      </c>
      <c r="F170" s="25" t="s">
        <v>789</v>
      </c>
      <c r="G170" s="25" t="s">
        <v>950</v>
      </c>
    </row>
    <row r="171" spans="1:9" s="80" customFormat="1" ht="12">
      <c r="A171" s="193"/>
      <c r="B171" s="193"/>
      <c r="C171" s="13" t="s">
        <v>939</v>
      </c>
      <c r="D171" s="13" t="s">
        <v>949</v>
      </c>
      <c r="E171" s="13">
        <v>2000</v>
      </c>
      <c r="F171" s="25" t="s">
        <v>851</v>
      </c>
      <c r="G171" s="25" t="s">
        <v>950</v>
      </c>
    </row>
    <row r="172" spans="1:9" s="80" customFormat="1" ht="36">
      <c r="A172" s="193"/>
      <c r="B172" s="193"/>
      <c r="C172" s="13" t="s">
        <v>953</v>
      </c>
      <c r="D172" s="13" t="s">
        <v>949</v>
      </c>
      <c r="E172" s="13">
        <v>2500</v>
      </c>
      <c r="F172" s="25" t="s">
        <v>851</v>
      </c>
      <c r="G172" s="25" t="s">
        <v>950</v>
      </c>
    </row>
    <row r="173" spans="1:9" s="80" customFormat="1" ht="24">
      <c r="A173" s="193"/>
      <c r="B173" s="193"/>
      <c r="C173" s="13" t="s">
        <v>863</v>
      </c>
      <c r="D173" s="13" t="s">
        <v>954</v>
      </c>
      <c r="E173" s="25">
        <v>1200</v>
      </c>
      <c r="F173" s="25" t="s">
        <v>789</v>
      </c>
      <c r="G173" s="25" t="s">
        <v>950</v>
      </c>
    </row>
    <row r="174" spans="1:9" s="80" customFormat="1" ht="12">
      <c r="A174" s="193"/>
      <c r="B174" s="193"/>
      <c r="C174" s="13" t="s">
        <v>955</v>
      </c>
      <c r="D174" s="13" t="s">
        <v>956</v>
      </c>
      <c r="E174" s="25">
        <v>1200</v>
      </c>
      <c r="F174" s="25" t="s">
        <v>789</v>
      </c>
      <c r="G174" s="25" t="s">
        <v>950</v>
      </c>
    </row>
    <row r="175" spans="1:9" s="80" customFormat="1" ht="12">
      <c r="A175" s="194"/>
      <c r="B175" s="194"/>
      <c r="C175" s="13" t="s">
        <v>938</v>
      </c>
      <c r="D175" s="13" t="s">
        <v>877</v>
      </c>
      <c r="E175" s="25" t="s">
        <v>2901</v>
      </c>
      <c r="F175" s="25" t="s">
        <v>789</v>
      </c>
      <c r="G175" s="25" t="s">
        <v>950</v>
      </c>
    </row>
    <row r="176" spans="1:9" s="80" customFormat="1" ht="12">
      <c r="A176" s="192">
        <v>3</v>
      </c>
      <c r="B176" s="192" t="s">
        <v>957</v>
      </c>
      <c r="C176" s="13" t="s">
        <v>958</v>
      </c>
      <c r="D176" s="13" t="s">
        <v>922</v>
      </c>
      <c r="E176" s="25" t="s">
        <v>2902</v>
      </c>
      <c r="F176" s="25" t="s">
        <v>789</v>
      </c>
      <c r="G176" s="25" t="s">
        <v>950</v>
      </c>
    </row>
    <row r="177" spans="1:9" s="80" customFormat="1" ht="12">
      <c r="A177" s="193"/>
      <c r="B177" s="193"/>
      <c r="C177" s="13" t="s">
        <v>959</v>
      </c>
      <c r="D177" s="13" t="s">
        <v>960</v>
      </c>
      <c r="E177" s="25" t="s">
        <v>2902</v>
      </c>
      <c r="F177" s="25" t="s">
        <v>789</v>
      </c>
      <c r="G177" s="25" t="s">
        <v>950</v>
      </c>
    </row>
    <row r="178" spans="1:9" s="80" customFormat="1" ht="12">
      <c r="A178" s="193"/>
      <c r="B178" s="193"/>
      <c r="C178" s="13" t="s">
        <v>961</v>
      </c>
      <c r="D178" s="13" t="s">
        <v>962</v>
      </c>
      <c r="E178" s="25" t="s">
        <v>2902</v>
      </c>
      <c r="F178" s="25" t="s">
        <v>789</v>
      </c>
      <c r="G178" s="25" t="s">
        <v>950</v>
      </c>
    </row>
    <row r="179" spans="1:9" s="80" customFormat="1" ht="12">
      <c r="A179" s="193"/>
      <c r="B179" s="193"/>
      <c r="C179" s="13" t="s">
        <v>963</v>
      </c>
      <c r="D179" s="13" t="s">
        <v>964</v>
      </c>
      <c r="E179" s="25">
        <v>600</v>
      </c>
      <c r="F179" s="25" t="s">
        <v>789</v>
      </c>
      <c r="G179" s="25" t="s">
        <v>950</v>
      </c>
    </row>
    <row r="180" spans="1:9" s="80" customFormat="1" ht="12">
      <c r="A180" s="194"/>
      <c r="B180" s="194"/>
      <c r="C180" s="13" t="s">
        <v>965</v>
      </c>
      <c r="D180" s="13" t="s">
        <v>949</v>
      </c>
      <c r="E180" s="25">
        <v>200</v>
      </c>
      <c r="F180" s="25" t="s">
        <v>789</v>
      </c>
      <c r="G180" s="25" t="s">
        <v>950</v>
      </c>
    </row>
    <row r="181" spans="1:9" s="80" customFormat="1" ht="12">
      <c r="A181" s="192">
        <v>4</v>
      </c>
      <c r="B181" s="192" t="s">
        <v>966</v>
      </c>
      <c r="C181" s="13" t="s">
        <v>967</v>
      </c>
      <c r="D181" s="13" t="s">
        <v>949</v>
      </c>
      <c r="E181" s="25">
        <v>300</v>
      </c>
      <c r="F181" s="25" t="s">
        <v>789</v>
      </c>
      <c r="G181" s="25" t="s">
        <v>950</v>
      </c>
    </row>
    <row r="182" spans="1:9" s="80" customFormat="1" ht="12">
      <c r="A182" s="193"/>
      <c r="B182" s="193"/>
      <c r="C182" s="13" t="s">
        <v>968</v>
      </c>
      <c r="D182" s="13" t="s">
        <v>949</v>
      </c>
      <c r="E182" s="25">
        <v>300</v>
      </c>
      <c r="F182" s="25" t="s">
        <v>789</v>
      </c>
      <c r="G182" s="25" t="s">
        <v>950</v>
      </c>
    </row>
    <row r="183" spans="1:9" s="80" customFormat="1" ht="12">
      <c r="A183" s="193"/>
      <c r="B183" s="193"/>
      <c r="C183" s="13" t="s">
        <v>969</v>
      </c>
      <c r="D183" s="13" t="s">
        <v>949</v>
      </c>
      <c r="E183" s="25">
        <v>300</v>
      </c>
      <c r="F183" s="25" t="s">
        <v>789</v>
      </c>
      <c r="G183" s="25" t="s">
        <v>950</v>
      </c>
    </row>
    <row r="184" spans="1:9" s="80" customFormat="1" ht="12">
      <c r="A184" s="193"/>
      <c r="B184" s="193"/>
      <c r="C184" s="13" t="s">
        <v>970</v>
      </c>
      <c r="D184" s="13" t="s">
        <v>971</v>
      </c>
      <c r="E184" s="25">
        <v>300</v>
      </c>
      <c r="F184" s="25" t="s">
        <v>789</v>
      </c>
      <c r="G184" s="25" t="s">
        <v>950</v>
      </c>
    </row>
    <row r="185" spans="1:9" s="80" customFormat="1" ht="24">
      <c r="A185" s="193"/>
      <c r="B185" s="193"/>
      <c r="C185" s="13" t="s">
        <v>972</v>
      </c>
      <c r="D185" s="13" t="s">
        <v>973</v>
      </c>
      <c r="E185" s="25">
        <v>300</v>
      </c>
      <c r="F185" s="25" t="s">
        <v>789</v>
      </c>
      <c r="G185" s="25" t="s">
        <v>950</v>
      </c>
    </row>
    <row r="186" spans="1:9" s="80" customFormat="1" ht="24">
      <c r="A186" s="193"/>
      <c r="B186" s="193"/>
      <c r="C186" s="13" t="s">
        <v>974</v>
      </c>
      <c r="D186" s="13" t="s">
        <v>975</v>
      </c>
      <c r="E186" s="25">
        <v>500</v>
      </c>
      <c r="F186" s="25" t="s">
        <v>789</v>
      </c>
      <c r="G186" s="25" t="s">
        <v>950</v>
      </c>
    </row>
    <row r="187" spans="1:9" s="80" customFormat="1" ht="12">
      <c r="A187" s="193"/>
      <c r="B187" s="193"/>
      <c r="C187" s="13" t="s">
        <v>976</v>
      </c>
      <c r="D187" s="13" t="s">
        <v>977</v>
      </c>
      <c r="E187" s="25">
        <v>300</v>
      </c>
      <c r="F187" s="25" t="s">
        <v>789</v>
      </c>
      <c r="G187" s="25" t="s">
        <v>950</v>
      </c>
    </row>
    <row r="188" spans="1:9" s="80" customFormat="1" ht="12">
      <c r="A188" s="193"/>
      <c r="B188" s="193"/>
      <c r="C188" s="13" t="s">
        <v>978</v>
      </c>
      <c r="D188" s="13" t="s">
        <v>964</v>
      </c>
      <c r="E188" s="25">
        <v>600</v>
      </c>
      <c r="F188" s="25" t="s">
        <v>789</v>
      </c>
      <c r="G188" s="25" t="s">
        <v>950</v>
      </c>
    </row>
    <row r="189" spans="1:9" s="86" customFormat="1" ht="12">
      <c r="A189" s="193"/>
      <c r="B189" s="193"/>
      <c r="C189" s="13" t="s">
        <v>979</v>
      </c>
      <c r="D189" s="13" t="s">
        <v>980</v>
      </c>
      <c r="E189" s="25">
        <v>300</v>
      </c>
      <c r="F189" s="25" t="s">
        <v>789</v>
      </c>
      <c r="G189" s="25" t="s">
        <v>950</v>
      </c>
      <c r="H189" s="80"/>
      <c r="I189" s="80"/>
    </row>
    <row r="190" spans="1:9" s="80" customFormat="1" ht="12">
      <c r="A190" s="194"/>
      <c r="B190" s="194"/>
      <c r="C190" s="13" t="s">
        <v>981</v>
      </c>
      <c r="D190" s="13" t="s">
        <v>964</v>
      </c>
      <c r="E190" s="25">
        <v>600</v>
      </c>
      <c r="F190" s="25" t="s">
        <v>789</v>
      </c>
      <c r="G190" s="25" t="s">
        <v>950</v>
      </c>
    </row>
    <row r="191" spans="1:9" s="80" customFormat="1" ht="12">
      <c r="A191" s="25">
        <v>5</v>
      </c>
      <c r="B191" s="13" t="s">
        <v>982</v>
      </c>
      <c r="C191" s="13" t="s">
        <v>982</v>
      </c>
      <c r="D191" s="13" t="s">
        <v>949</v>
      </c>
      <c r="E191" s="25">
        <v>50</v>
      </c>
      <c r="F191" s="25" t="s">
        <v>789</v>
      </c>
      <c r="G191" s="25" t="s">
        <v>950</v>
      </c>
    </row>
    <row r="192" spans="1:9" s="80" customFormat="1" ht="12">
      <c r="A192" s="25">
        <v>6</v>
      </c>
      <c r="B192" s="25" t="s">
        <v>983</v>
      </c>
      <c r="C192" s="25" t="s">
        <v>983</v>
      </c>
      <c r="D192" s="13" t="s">
        <v>949</v>
      </c>
      <c r="E192" s="25" t="s">
        <v>984</v>
      </c>
      <c r="F192" s="25" t="s">
        <v>513</v>
      </c>
      <c r="G192" s="25" t="s">
        <v>950</v>
      </c>
    </row>
    <row r="193" spans="1:9" s="17" customFormat="1">
      <c r="A193" s="25">
        <v>7</v>
      </c>
      <c r="B193" s="25" t="s">
        <v>985</v>
      </c>
      <c r="C193" s="25" t="s">
        <v>985</v>
      </c>
      <c r="D193" s="13" t="s">
        <v>949</v>
      </c>
      <c r="E193" s="25" t="s">
        <v>2903</v>
      </c>
      <c r="F193" s="25" t="s">
        <v>851</v>
      </c>
      <c r="G193" s="25" t="s">
        <v>950</v>
      </c>
      <c r="H193" s="86"/>
      <c r="I193" s="86"/>
    </row>
    <row r="194" spans="1:9">
      <c r="A194" s="25">
        <v>8</v>
      </c>
      <c r="B194" s="25" t="s">
        <v>986</v>
      </c>
      <c r="C194" s="25" t="s">
        <v>986</v>
      </c>
      <c r="D194" s="13" t="s">
        <v>949</v>
      </c>
      <c r="E194" s="25">
        <v>100</v>
      </c>
      <c r="F194" s="25" t="s">
        <v>789</v>
      </c>
      <c r="G194" s="25" t="s">
        <v>950</v>
      </c>
      <c r="H194" s="80"/>
      <c r="I194" s="80"/>
    </row>
    <row r="195" spans="1:9">
      <c r="A195" s="25">
        <v>9</v>
      </c>
      <c r="B195" s="25" t="s">
        <v>987</v>
      </c>
      <c r="C195" s="25" t="s">
        <v>987</v>
      </c>
      <c r="D195" s="13" t="s">
        <v>949</v>
      </c>
      <c r="E195" s="25">
        <v>100</v>
      </c>
      <c r="F195" s="25" t="s">
        <v>789</v>
      </c>
      <c r="G195" s="25" t="s">
        <v>950</v>
      </c>
      <c r="H195" s="80"/>
      <c r="I195" s="80"/>
    </row>
    <row r="196" spans="1:9" s="80" customFormat="1" ht="12">
      <c r="A196" s="182" t="s">
        <v>620</v>
      </c>
      <c r="B196" s="183"/>
      <c r="C196" s="184"/>
      <c r="D196" s="185" t="s">
        <v>2904</v>
      </c>
      <c r="E196" s="186"/>
      <c r="F196" s="25" t="s">
        <v>851</v>
      </c>
      <c r="G196" s="25"/>
    </row>
    <row r="197" spans="1:9" s="80" customFormat="1">
      <c r="A197" s="13" t="s">
        <v>1</v>
      </c>
      <c r="B197" s="187" t="s">
        <v>2692</v>
      </c>
      <c r="C197" s="188"/>
      <c r="D197" s="188"/>
      <c r="E197" s="188"/>
      <c r="F197" s="188"/>
      <c r="G197" s="189"/>
      <c r="H197" s="17"/>
      <c r="I197" s="17"/>
    </row>
    <row r="198" spans="1:9" s="80" customFormat="1">
      <c r="A198" s="92"/>
      <c r="B198" s="1"/>
      <c r="C198" s="92"/>
      <c r="D198" s="92"/>
      <c r="E198" s="92"/>
      <c r="F198" s="92"/>
      <c r="G198" s="92"/>
      <c r="H198" s="1"/>
      <c r="I198" s="1"/>
    </row>
    <row r="199" spans="1:9" s="80" customFormat="1" ht="18.75">
      <c r="A199" s="181" t="s">
        <v>57</v>
      </c>
      <c r="B199" s="181"/>
      <c r="C199" s="181"/>
      <c r="D199" s="181"/>
      <c r="E199" s="181"/>
      <c r="F199" s="181"/>
      <c r="G199" s="181"/>
      <c r="H199" s="1"/>
      <c r="I199" s="1"/>
    </row>
    <row r="200" spans="1:9" s="80" customFormat="1" ht="24">
      <c r="A200" s="79" t="s">
        <v>1551</v>
      </c>
      <c r="B200" s="79" t="s">
        <v>595</v>
      </c>
      <c r="C200" s="79" t="s">
        <v>785</v>
      </c>
      <c r="D200" s="79" t="s">
        <v>597</v>
      </c>
      <c r="E200" s="79" t="s">
        <v>598</v>
      </c>
      <c r="F200" s="79" t="s">
        <v>2754</v>
      </c>
      <c r="G200" s="79" t="s">
        <v>786</v>
      </c>
    </row>
    <row r="201" spans="1:9" s="80" customFormat="1" ht="12">
      <c r="A201" s="16">
        <v>1</v>
      </c>
      <c r="B201" s="82" t="s">
        <v>495</v>
      </c>
      <c r="C201" s="82" t="s">
        <v>787</v>
      </c>
      <c r="D201" s="13" t="s">
        <v>988</v>
      </c>
      <c r="E201" s="82">
        <v>200</v>
      </c>
      <c r="F201" s="25" t="s">
        <v>789</v>
      </c>
      <c r="G201" s="25" t="s">
        <v>950</v>
      </c>
    </row>
    <row r="202" spans="1:9" s="80" customFormat="1" ht="12">
      <c r="A202" s="83">
        <v>2</v>
      </c>
      <c r="B202" s="13" t="s">
        <v>989</v>
      </c>
      <c r="C202" s="13" t="s">
        <v>989</v>
      </c>
      <c r="D202" s="13" t="s">
        <v>988</v>
      </c>
      <c r="E202" s="82">
        <v>200</v>
      </c>
      <c r="F202" s="25" t="s">
        <v>789</v>
      </c>
      <c r="G202" s="25" t="s">
        <v>950</v>
      </c>
    </row>
    <row r="203" spans="1:9" s="80" customFormat="1" ht="12">
      <c r="A203" s="83">
        <v>3</v>
      </c>
      <c r="B203" s="13" t="s">
        <v>792</v>
      </c>
      <c r="C203" s="13" t="s">
        <v>792</v>
      </c>
      <c r="D203" s="13" t="s">
        <v>988</v>
      </c>
      <c r="E203" s="82">
        <v>300</v>
      </c>
      <c r="F203" s="25" t="s">
        <v>789</v>
      </c>
      <c r="G203" s="25" t="s">
        <v>950</v>
      </c>
    </row>
    <row r="204" spans="1:9" s="80" customFormat="1" ht="12">
      <c r="A204" s="192">
        <v>4</v>
      </c>
      <c r="B204" s="195" t="s">
        <v>990</v>
      </c>
      <c r="C204" s="13" t="s">
        <v>799</v>
      </c>
      <c r="D204" s="13" t="s">
        <v>800</v>
      </c>
      <c r="E204" s="95">
        <v>200</v>
      </c>
      <c r="F204" s="25" t="s">
        <v>789</v>
      </c>
      <c r="G204" s="25" t="s">
        <v>950</v>
      </c>
    </row>
    <row r="205" spans="1:9" s="80" customFormat="1" ht="12">
      <c r="A205" s="193"/>
      <c r="B205" s="196"/>
      <c r="C205" s="13" t="s">
        <v>801</v>
      </c>
      <c r="D205" s="13" t="s">
        <v>802</v>
      </c>
      <c r="E205" s="95">
        <v>200</v>
      </c>
      <c r="F205" s="25" t="s">
        <v>789</v>
      </c>
      <c r="G205" s="25" t="s">
        <v>950</v>
      </c>
    </row>
    <row r="206" spans="1:9" s="80" customFormat="1" ht="12">
      <c r="A206" s="193"/>
      <c r="B206" s="196"/>
      <c r="C206" s="13" t="s">
        <v>991</v>
      </c>
      <c r="D206" s="13" t="s">
        <v>988</v>
      </c>
      <c r="E206" s="95">
        <v>200</v>
      </c>
      <c r="F206" s="25" t="s">
        <v>789</v>
      </c>
      <c r="G206" s="25" t="s">
        <v>950</v>
      </c>
    </row>
    <row r="207" spans="1:9" s="80" customFormat="1" ht="12">
      <c r="A207" s="193"/>
      <c r="B207" s="196"/>
      <c r="C207" s="13" t="s">
        <v>900</v>
      </c>
      <c r="D207" s="13" t="s">
        <v>817</v>
      </c>
      <c r="E207" s="95">
        <v>200</v>
      </c>
      <c r="F207" s="25" t="s">
        <v>789</v>
      </c>
      <c r="G207" s="25" t="s">
        <v>950</v>
      </c>
    </row>
    <row r="208" spans="1:9" s="80" customFormat="1" ht="12">
      <c r="A208" s="193"/>
      <c r="B208" s="196"/>
      <c r="C208" s="13" t="s">
        <v>992</v>
      </c>
      <c r="D208" s="13" t="s">
        <v>993</v>
      </c>
      <c r="E208" s="95">
        <v>200</v>
      </c>
      <c r="F208" s="25" t="s">
        <v>789</v>
      </c>
      <c r="G208" s="25" t="s">
        <v>950</v>
      </c>
    </row>
    <row r="209" spans="1:7" s="80" customFormat="1" ht="12">
      <c r="A209" s="193"/>
      <c r="B209" s="196"/>
      <c r="C209" s="13" t="s">
        <v>818</v>
      </c>
      <c r="D209" s="13" t="s">
        <v>993</v>
      </c>
      <c r="E209" s="95">
        <v>200</v>
      </c>
      <c r="F209" s="25" t="s">
        <v>789</v>
      </c>
      <c r="G209" s="25" t="s">
        <v>950</v>
      </c>
    </row>
    <row r="210" spans="1:7" s="80" customFormat="1" ht="12">
      <c r="A210" s="194"/>
      <c r="B210" s="197"/>
      <c r="C210" s="13" t="s">
        <v>692</v>
      </c>
      <c r="D210" s="13" t="s">
        <v>993</v>
      </c>
      <c r="E210" s="95">
        <v>300</v>
      </c>
      <c r="F210" s="25" t="s">
        <v>789</v>
      </c>
      <c r="G210" s="25" t="s">
        <v>950</v>
      </c>
    </row>
    <row r="211" spans="1:7" s="80" customFormat="1" ht="12">
      <c r="A211" s="192">
        <v>5</v>
      </c>
      <c r="B211" s="195" t="s">
        <v>994</v>
      </c>
      <c r="C211" s="13" t="s">
        <v>799</v>
      </c>
      <c r="D211" s="13" t="s">
        <v>800</v>
      </c>
      <c r="E211" s="95">
        <v>200</v>
      </c>
      <c r="F211" s="25" t="s">
        <v>789</v>
      </c>
      <c r="G211" s="25" t="s">
        <v>950</v>
      </c>
    </row>
    <row r="212" spans="1:7" s="80" customFormat="1" ht="12">
      <c r="A212" s="193"/>
      <c r="B212" s="196"/>
      <c r="C212" s="13" t="s">
        <v>801</v>
      </c>
      <c r="D212" s="13" t="s">
        <v>802</v>
      </c>
      <c r="E212" s="95">
        <v>200</v>
      </c>
      <c r="F212" s="25" t="s">
        <v>789</v>
      </c>
      <c r="G212" s="25" t="s">
        <v>950</v>
      </c>
    </row>
    <row r="213" spans="1:7" s="80" customFormat="1" ht="12">
      <c r="A213" s="193"/>
      <c r="B213" s="196"/>
      <c r="C213" s="13" t="s">
        <v>803</v>
      </c>
      <c r="D213" s="13" t="s">
        <v>804</v>
      </c>
      <c r="E213" s="95">
        <v>200</v>
      </c>
      <c r="F213" s="25" t="s">
        <v>789</v>
      </c>
      <c r="G213" s="25" t="s">
        <v>950</v>
      </c>
    </row>
    <row r="214" spans="1:7" s="80" customFormat="1" ht="12">
      <c r="A214" s="193"/>
      <c r="B214" s="196"/>
      <c r="C214" s="13" t="s">
        <v>805</v>
      </c>
      <c r="D214" s="13" t="s">
        <v>806</v>
      </c>
      <c r="E214" s="95">
        <v>200</v>
      </c>
      <c r="F214" s="25" t="s">
        <v>789</v>
      </c>
      <c r="G214" s="25" t="s">
        <v>950</v>
      </c>
    </row>
    <row r="215" spans="1:7" s="80" customFormat="1" ht="12">
      <c r="A215" s="193"/>
      <c r="B215" s="196"/>
      <c r="C215" s="13" t="s">
        <v>807</v>
      </c>
      <c r="D215" s="13" t="s">
        <v>808</v>
      </c>
      <c r="E215" s="16">
        <v>400</v>
      </c>
      <c r="F215" s="25" t="s">
        <v>789</v>
      </c>
      <c r="G215" s="25" t="s">
        <v>950</v>
      </c>
    </row>
    <row r="216" spans="1:7" s="80" customFormat="1" ht="12">
      <c r="A216" s="193"/>
      <c r="B216" s="196"/>
      <c r="C216" s="13" t="s">
        <v>809</v>
      </c>
      <c r="D216" s="13" t="s">
        <v>810</v>
      </c>
      <c r="E216" s="16">
        <v>300</v>
      </c>
      <c r="F216" s="25" t="s">
        <v>789</v>
      </c>
      <c r="G216" s="25" t="s">
        <v>950</v>
      </c>
    </row>
    <row r="217" spans="1:7" s="80" customFormat="1" ht="12">
      <c r="A217" s="194"/>
      <c r="B217" s="197"/>
      <c r="C217" s="13" t="s">
        <v>811</v>
      </c>
      <c r="D217" s="13" t="s">
        <v>812</v>
      </c>
      <c r="E217" s="95">
        <v>200</v>
      </c>
      <c r="F217" s="25" t="s">
        <v>789</v>
      </c>
      <c r="G217" s="25" t="s">
        <v>950</v>
      </c>
    </row>
    <row r="218" spans="1:7" s="80" customFormat="1" ht="12">
      <c r="A218" s="192">
        <v>6</v>
      </c>
      <c r="B218" s="195" t="s">
        <v>995</v>
      </c>
      <c r="C218" s="13" t="s">
        <v>799</v>
      </c>
      <c r="D218" s="13" t="s">
        <v>800</v>
      </c>
      <c r="E218" s="95">
        <v>200</v>
      </c>
      <c r="F218" s="25" t="s">
        <v>789</v>
      </c>
      <c r="G218" s="25" t="s">
        <v>950</v>
      </c>
    </row>
    <row r="219" spans="1:7" s="80" customFormat="1" ht="12">
      <c r="A219" s="193"/>
      <c r="B219" s="196"/>
      <c r="C219" s="13" t="s">
        <v>801</v>
      </c>
      <c r="D219" s="13" t="s">
        <v>817</v>
      </c>
      <c r="E219" s="95">
        <v>200</v>
      </c>
      <c r="F219" s="25" t="s">
        <v>789</v>
      </c>
      <c r="G219" s="25" t="s">
        <v>950</v>
      </c>
    </row>
    <row r="220" spans="1:7" s="80" customFormat="1" ht="12">
      <c r="A220" s="193"/>
      <c r="B220" s="196"/>
      <c r="C220" s="13" t="s">
        <v>803</v>
      </c>
      <c r="D220" s="13" t="s">
        <v>817</v>
      </c>
      <c r="E220" s="95">
        <v>200</v>
      </c>
      <c r="F220" s="25" t="s">
        <v>789</v>
      </c>
      <c r="G220" s="25" t="s">
        <v>950</v>
      </c>
    </row>
    <row r="221" spans="1:7" s="80" customFormat="1" ht="12">
      <c r="A221" s="193"/>
      <c r="B221" s="196"/>
      <c r="C221" s="13" t="s">
        <v>807</v>
      </c>
      <c r="D221" s="13" t="s">
        <v>817</v>
      </c>
      <c r="E221" s="16">
        <v>400</v>
      </c>
      <c r="F221" s="25" t="s">
        <v>789</v>
      </c>
      <c r="G221" s="25" t="s">
        <v>950</v>
      </c>
    </row>
    <row r="222" spans="1:7" s="80" customFormat="1" ht="12">
      <c r="A222" s="193"/>
      <c r="B222" s="196"/>
      <c r="C222" s="13" t="s">
        <v>818</v>
      </c>
      <c r="D222" s="13" t="s">
        <v>817</v>
      </c>
      <c r="E222" s="95">
        <v>200</v>
      </c>
      <c r="F222" s="25" t="s">
        <v>789</v>
      </c>
      <c r="G222" s="25" t="s">
        <v>950</v>
      </c>
    </row>
    <row r="223" spans="1:7" s="80" customFormat="1" ht="12">
      <c r="A223" s="194"/>
      <c r="B223" s="197"/>
      <c r="C223" s="13" t="s">
        <v>809</v>
      </c>
      <c r="D223" s="13" t="s">
        <v>817</v>
      </c>
      <c r="E223" s="16">
        <v>300</v>
      </c>
      <c r="F223" s="25" t="s">
        <v>789</v>
      </c>
      <c r="G223" s="25" t="s">
        <v>950</v>
      </c>
    </row>
    <row r="224" spans="1:7" s="80" customFormat="1" ht="12">
      <c r="A224" s="96">
        <v>7</v>
      </c>
      <c r="B224" s="97" t="s">
        <v>996</v>
      </c>
      <c r="C224" s="97" t="s">
        <v>996</v>
      </c>
      <c r="D224" s="13" t="s">
        <v>817</v>
      </c>
      <c r="E224" s="16">
        <v>300</v>
      </c>
      <c r="F224" s="25" t="s">
        <v>789</v>
      </c>
      <c r="G224" s="25" t="s">
        <v>950</v>
      </c>
    </row>
    <row r="225" spans="1:7" s="80" customFormat="1" ht="24">
      <c r="A225" s="96">
        <v>8</v>
      </c>
      <c r="B225" s="97" t="s">
        <v>997</v>
      </c>
      <c r="C225" s="97" t="s">
        <v>997</v>
      </c>
      <c r="D225" s="13" t="s">
        <v>817</v>
      </c>
      <c r="E225" s="16">
        <v>400</v>
      </c>
      <c r="F225" s="25" t="s">
        <v>789</v>
      </c>
      <c r="G225" s="25" t="s">
        <v>950</v>
      </c>
    </row>
    <row r="226" spans="1:7" s="80" customFormat="1" ht="12">
      <c r="A226" s="192">
        <v>9</v>
      </c>
      <c r="B226" s="195" t="s">
        <v>998</v>
      </c>
      <c r="C226" s="13" t="s">
        <v>999</v>
      </c>
      <c r="D226" s="13" t="s">
        <v>888</v>
      </c>
      <c r="E226" s="16">
        <v>300</v>
      </c>
      <c r="F226" s="25" t="s">
        <v>789</v>
      </c>
      <c r="G226" s="25" t="s">
        <v>950</v>
      </c>
    </row>
    <row r="227" spans="1:7" s="80" customFormat="1" ht="12">
      <c r="A227" s="193"/>
      <c r="B227" s="196"/>
      <c r="C227" s="13" t="s">
        <v>889</v>
      </c>
      <c r="D227" s="13" t="s">
        <v>890</v>
      </c>
      <c r="E227" s="95">
        <v>200</v>
      </c>
      <c r="F227" s="25" t="s">
        <v>789</v>
      </c>
      <c r="G227" s="25" t="s">
        <v>950</v>
      </c>
    </row>
    <row r="228" spans="1:7" s="80" customFormat="1" ht="12">
      <c r="A228" s="193"/>
      <c r="B228" s="196"/>
      <c r="C228" s="13" t="s">
        <v>1000</v>
      </c>
      <c r="D228" s="13" t="s">
        <v>892</v>
      </c>
      <c r="E228" s="16">
        <v>500</v>
      </c>
      <c r="F228" s="25" t="s">
        <v>789</v>
      </c>
      <c r="G228" s="25" t="s">
        <v>950</v>
      </c>
    </row>
    <row r="229" spans="1:7" s="80" customFormat="1" ht="12">
      <c r="A229" s="194"/>
      <c r="B229" s="197"/>
      <c r="C229" s="13" t="s">
        <v>805</v>
      </c>
      <c r="D229" s="13" t="s">
        <v>893</v>
      </c>
      <c r="E229" s="95">
        <v>200</v>
      </c>
      <c r="F229" s="25" t="s">
        <v>789</v>
      </c>
      <c r="G229" s="25" t="s">
        <v>950</v>
      </c>
    </row>
    <row r="230" spans="1:7" s="80" customFormat="1" ht="12">
      <c r="A230" s="96">
        <v>10</v>
      </c>
      <c r="B230" s="97" t="s">
        <v>1001</v>
      </c>
      <c r="C230" s="13" t="s">
        <v>897</v>
      </c>
      <c r="D230" s="13" t="s">
        <v>843</v>
      </c>
      <c r="E230" s="16">
        <v>500</v>
      </c>
      <c r="F230" s="25" t="s">
        <v>789</v>
      </c>
      <c r="G230" s="25" t="s">
        <v>950</v>
      </c>
    </row>
    <row r="231" spans="1:7" s="80" customFormat="1" ht="12">
      <c r="A231" s="192">
        <v>11</v>
      </c>
      <c r="B231" s="195" t="s">
        <v>896</v>
      </c>
      <c r="C231" s="13" t="s">
        <v>897</v>
      </c>
      <c r="D231" s="13" t="s">
        <v>843</v>
      </c>
      <c r="E231" s="16">
        <v>500</v>
      </c>
      <c r="F231" s="25" t="s">
        <v>789</v>
      </c>
      <c r="G231" s="25" t="s">
        <v>950</v>
      </c>
    </row>
    <row r="232" spans="1:7" s="80" customFormat="1" ht="12">
      <c r="A232" s="194"/>
      <c r="B232" s="197"/>
      <c r="C232" s="13" t="s">
        <v>805</v>
      </c>
      <c r="D232" s="13" t="s">
        <v>893</v>
      </c>
      <c r="E232" s="95">
        <v>200</v>
      </c>
      <c r="F232" s="25" t="s">
        <v>789</v>
      </c>
      <c r="G232" s="25" t="s">
        <v>950</v>
      </c>
    </row>
    <row r="233" spans="1:7" s="80" customFormat="1" ht="12">
      <c r="A233" s="192">
        <v>12</v>
      </c>
      <c r="B233" s="195" t="s">
        <v>1002</v>
      </c>
      <c r="C233" s="13" t="s">
        <v>816</v>
      </c>
      <c r="D233" s="13" t="s">
        <v>817</v>
      </c>
      <c r="E233" s="95">
        <v>400</v>
      </c>
      <c r="F233" s="25" t="s">
        <v>789</v>
      </c>
      <c r="G233" s="25" t="s">
        <v>950</v>
      </c>
    </row>
    <row r="234" spans="1:7" s="80" customFormat="1" ht="24">
      <c r="A234" s="193"/>
      <c r="B234" s="196"/>
      <c r="C234" s="13" t="s">
        <v>1003</v>
      </c>
      <c r="D234" s="13" t="s">
        <v>1004</v>
      </c>
      <c r="E234" s="95">
        <v>200</v>
      </c>
      <c r="F234" s="25" t="s">
        <v>789</v>
      </c>
      <c r="G234" s="25" t="s">
        <v>950</v>
      </c>
    </row>
    <row r="235" spans="1:7" s="80" customFormat="1" ht="12">
      <c r="A235" s="194"/>
      <c r="B235" s="197"/>
      <c r="C235" s="13" t="s">
        <v>1005</v>
      </c>
      <c r="D235" s="13" t="s">
        <v>828</v>
      </c>
      <c r="E235" s="95">
        <v>11000</v>
      </c>
      <c r="F235" s="25" t="s">
        <v>948</v>
      </c>
      <c r="G235" s="25" t="s">
        <v>950</v>
      </c>
    </row>
    <row r="236" spans="1:7" s="80" customFormat="1" ht="12">
      <c r="A236" s="96">
        <v>13</v>
      </c>
      <c r="B236" s="97" t="s">
        <v>1006</v>
      </c>
      <c r="C236" s="97" t="s">
        <v>1006</v>
      </c>
      <c r="D236" s="13" t="s">
        <v>988</v>
      </c>
      <c r="E236" s="95">
        <v>800</v>
      </c>
      <c r="F236" s="25" t="s">
        <v>789</v>
      </c>
      <c r="G236" s="25" t="s">
        <v>950</v>
      </c>
    </row>
    <row r="237" spans="1:7" s="80" customFormat="1" ht="12">
      <c r="A237" s="192">
        <v>14</v>
      </c>
      <c r="B237" s="195" t="s">
        <v>1007</v>
      </c>
      <c r="C237" s="97" t="s">
        <v>1008</v>
      </c>
      <c r="D237" s="13" t="s">
        <v>988</v>
      </c>
      <c r="E237" s="98">
        <v>300</v>
      </c>
      <c r="F237" s="25" t="s">
        <v>789</v>
      </c>
      <c r="G237" s="25" t="s">
        <v>950</v>
      </c>
    </row>
    <row r="238" spans="1:7" s="80" customFormat="1" ht="12">
      <c r="A238" s="193"/>
      <c r="B238" s="196"/>
      <c r="C238" s="97" t="s">
        <v>1009</v>
      </c>
      <c r="D238" s="13" t="s">
        <v>988</v>
      </c>
      <c r="E238" s="98">
        <v>300</v>
      </c>
      <c r="F238" s="25" t="s">
        <v>789</v>
      </c>
      <c r="G238" s="25" t="s">
        <v>950</v>
      </c>
    </row>
    <row r="239" spans="1:7" s="80" customFormat="1" ht="12">
      <c r="A239" s="193"/>
      <c r="B239" s="196"/>
      <c r="C239" s="97" t="s">
        <v>1010</v>
      </c>
      <c r="D239" s="13" t="s">
        <v>988</v>
      </c>
      <c r="E239" s="98">
        <v>300</v>
      </c>
      <c r="F239" s="25" t="s">
        <v>789</v>
      </c>
      <c r="G239" s="25" t="s">
        <v>950</v>
      </c>
    </row>
    <row r="240" spans="1:7" s="80" customFormat="1" ht="12">
      <c r="A240" s="194"/>
      <c r="B240" s="197"/>
      <c r="C240" s="97" t="s">
        <v>1011</v>
      </c>
      <c r="D240" s="13" t="s">
        <v>988</v>
      </c>
      <c r="E240" s="98">
        <v>500</v>
      </c>
      <c r="F240" s="25" t="s">
        <v>789</v>
      </c>
      <c r="G240" s="25" t="s">
        <v>950</v>
      </c>
    </row>
    <row r="241" spans="1:9" s="80" customFormat="1" ht="12">
      <c r="A241" s="191">
        <v>15</v>
      </c>
      <c r="B241" s="191" t="s">
        <v>1012</v>
      </c>
      <c r="C241" s="13" t="s">
        <v>847</v>
      </c>
      <c r="D241" s="13" t="s">
        <v>846</v>
      </c>
      <c r="E241" s="87" t="s">
        <v>2905</v>
      </c>
      <c r="F241" s="25" t="s">
        <v>789</v>
      </c>
      <c r="G241" s="25" t="s">
        <v>950</v>
      </c>
    </row>
    <row r="242" spans="1:9" s="80" customFormat="1" ht="24">
      <c r="A242" s="191"/>
      <c r="B242" s="191"/>
      <c r="C242" s="13" t="s">
        <v>848</v>
      </c>
      <c r="D242" s="13" t="s">
        <v>846</v>
      </c>
      <c r="E242" s="87" t="s">
        <v>2897</v>
      </c>
      <c r="F242" s="25" t="s">
        <v>789</v>
      </c>
      <c r="G242" s="25" t="s">
        <v>950</v>
      </c>
    </row>
    <row r="243" spans="1:9" s="80" customFormat="1" ht="14.25">
      <c r="A243" s="192">
        <v>16</v>
      </c>
      <c r="B243" s="195" t="s">
        <v>1013</v>
      </c>
      <c r="C243" s="13" t="s">
        <v>857</v>
      </c>
      <c r="D243" s="13" t="s">
        <v>858</v>
      </c>
      <c r="E243" s="13" t="s">
        <v>2893</v>
      </c>
      <c r="F243" s="25" t="s">
        <v>851</v>
      </c>
      <c r="G243" s="25" t="s">
        <v>950</v>
      </c>
    </row>
    <row r="244" spans="1:9" s="80" customFormat="1" ht="26.25">
      <c r="A244" s="193"/>
      <c r="B244" s="196"/>
      <c r="C244" s="13" t="s">
        <v>857</v>
      </c>
      <c r="D244" s="13" t="s">
        <v>858</v>
      </c>
      <c r="E244" s="13" t="s">
        <v>2894</v>
      </c>
      <c r="F244" s="25" t="s">
        <v>851</v>
      </c>
      <c r="G244" s="25" t="s">
        <v>950</v>
      </c>
    </row>
    <row r="245" spans="1:9" s="80" customFormat="1" ht="38.25">
      <c r="A245" s="193"/>
      <c r="B245" s="196"/>
      <c r="C245" s="13" t="s">
        <v>859</v>
      </c>
      <c r="D245" s="13" t="s">
        <v>858</v>
      </c>
      <c r="E245" s="89" t="s">
        <v>2895</v>
      </c>
      <c r="F245" s="25" t="s">
        <v>851</v>
      </c>
      <c r="G245" s="25" t="s">
        <v>950</v>
      </c>
    </row>
    <row r="246" spans="1:9" s="80" customFormat="1" ht="38.25">
      <c r="A246" s="193"/>
      <c r="B246" s="196"/>
      <c r="C246" s="13" t="s">
        <v>859</v>
      </c>
      <c r="D246" s="13" t="s">
        <v>858</v>
      </c>
      <c r="E246" s="89" t="s">
        <v>2896</v>
      </c>
      <c r="F246" s="25" t="s">
        <v>851</v>
      </c>
      <c r="G246" s="25" t="s">
        <v>950</v>
      </c>
    </row>
    <row r="247" spans="1:9" s="80" customFormat="1" ht="12">
      <c r="A247" s="193"/>
      <c r="B247" s="196"/>
      <c r="C247" s="13" t="s">
        <v>860</v>
      </c>
      <c r="D247" s="13" t="s">
        <v>858</v>
      </c>
      <c r="E247" s="16">
        <v>1200</v>
      </c>
      <c r="F247" s="25" t="s">
        <v>789</v>
      </c>
      <c r="G247" s="25" t="s">
        <v>950</v>
      </c>
    </row>
    <row r="248" spans="1:9" s="80" customFormat="1" ht="12">
      <c r="A248" s="193"/>
      <c r="B248" s="196"/>
      <c r="C248" s="13" t="s">
        <v>861</v>
      </c>
      <c r="D248" s="13" t="s">
        <v>858</v>
      </c>
      <c r="E248" s="16">
        <v>1200</v>
      </c>
      <c r="F248" s="25" t="s">
        <v>789</v>
      </c>
      <c r="G248" s="25" t="s">
        <v>950</v>
      </c>
    </row>
    <row r="249" spans="1:9" s="80" customFormat="1" ht="12">
      <c r="A249" s="193"/>
      <c r="B249" s="196"/>
      <c r="C249" s="13" t="s">
        <v>862</v>
      </c>
      <c r="D249" s="13" t="s">
        <v>858</v>
      </c>
      <c r="E249" s="16">
        <v>1800</v>
      </c>
      <c r="F249" s="25" t="s">
        <v>789</v>
      </c>
      <c r="G249" s="25" t="s">
        <v>950</v>
      </c>
    </row>
    <row r="250" spans="1:9" s="80" customFormat="1" ht="12">
      <c r="A250" s="193"/>
      <c r="B250" s="196"/>
      <c r="C250" s="13" t="s">
        <v>863</v>
      </c>
      <c r="D250" s="13" t="s">
        <v>858</v>
      </c>
      <c r="E250" s="16">
        <v>1200</v>
      </c>
      <c r="F250" s="25" t="s">
        <v>789</v>
      </c>
      <c r="G250" s="25" t="s">
        <v>950</v>
      </c>
    </row>
    <row r="251" spans="1:9" s="80" customFormat="1" ht="12">
      <c r="A251" s="193"/>
      <c r="B251" s="196"/>
      <c r="C251" s="13" t="s">
        <v>864</v>
      </c>
      <c r="D251" s="13" t="s">
        <v>858</v>
      </c>
      <c r="E251" s="16">
        <v>800</v>
      </c>
      <c r="F251" s="25" t="s">
        <v>789</v>
      </c>
      <c r="G251" s="25" t="s">
        <v>950</v>
      </c>
    </row>
    <row r="252" spans="1:9" s="90" customFormat="1" ht="12">
      <c r="A252" s="193"/>
      <c r="B252" s="196"/>
      <c r="C252" s="13" t="s">
        <v>865</v>
      </c>
      <c r="D252" s="13" t="s">
        <v>858</v>
      </c>
      <c r="E252" s="16">
        <v>1000</v>
      </c>
      <c r="F252" s="25" t="s">
        <v>789</v>
      </c>
      <c r="G252" s="25" t="s">
        <v>950</v>
      </c>
      <c r="H252" s="80"/>
      <c r="I252" s="80"/>
    </row>
    <row r="253" spans="1:9" s="80" customFormat="1" ht="12">
      <c r="A253" s="193"/>
      <c r="B253" s="196"/>
      <c r="C253" s="13" t="s">
        <v>866</v>
      </c>
      <c r="D253" s="13" t="s">
        <v>858</v>
      </c>
      <c r="E253" s="16">
        <v>600</v>
      </c>
      <c r="F253" s="25" t="s">
        <v>789</v>
      </c>
      <c r="G253" s="25" t="s">
        <v>950</v>
      </c>
    </row>
    <row r="254" spans="1:9">
      <c r="A254" s="194"/>
      <c r="B254" s="197"/>
      <c r="C254" s="13" t="s">
        <v>867</v>
      </c>
      <c r="D254" s="13" t="s">
        <v>858</v>
      </c>
      <c r="E254" s="16">
        <v>600</v>
      </c>
      <c r="F254" s="25" t="s">
        <v>789</v>
      </c>
      <c r="G254" s="25" t="s">
        <v>950</v>
      </c>
      <c r="H254" s="80"/>
      <c r="I254" s="80"/>
    </row>
    <row r="255" spans="1:9" s="80" customFormat="1" ht="36">
      <c r="A255" s="88">
        <v>17</v>
      </c>
      <c r="B255" s="82" t="s">
        <v>885</v>
      </c>
      <c r="C255" s="82" t="s">
        <v>885</v>
      </c>
      <c r="D255" s="13" t="s">
        <v>855</v>
      </c>
      <c r="E255" s="16" t="s">
        <v>2892</v>
      </c>
      <c r="F255" s="25" t="s">
        <v>789</v>
      </c>
      <c r="G255" s="25" t="s">
        <v>950</v>
      </c>
    </row>
    <row r="256" spans="1:9" s="80" customFormat="1" ht="12">
      <c r="A256" s="25">
        <v>18</v>
      </c>
      <c r="B256" s="13" t="s">
        <v>1014</v>
      </c>
      <c r="C256" s="13" t="s">
        <v>1014</v>
      </c>
      <c r="D256" s="13" t="s">
        <v>988</v>
      </c>
      <c r="E256" s="13">
        <v>500</v>
      </c>
      <c r="F256" s="25" t="s">
        <v>789</v>
      </c>
      <c r="G256" s="25" t="s">
        <v>950</v>
      </c>
    </row>
    <row r="257" spans="1:9" s="80" customFormat="1" ht="12">
      <c r="A257" s="182" t="s">
        <v>620</v>
      </c>
      <c r="B257" s="183"/>
      <c r="C257" s="184"/>
      <c r="D257" s="185" t="s">
        <v>1015</v>
      </c>
      <c r="E257" s="186"/>
      <c r="F257" s="25" t="s">
        <v>881</v>
      </c>
      <c r="G257" s="25"/>
    </row>
    <row r="258" spans="1:9" s="80" customFormat="1" ht="12">
      <c r="A258" s="13" t="s">
        <v>1</v>
      </c>
      <c r="B258" s="187" t="s">
        <v>2692</v>
      </c>
      <c r="C258" s="188"/>
      <c r="D258" s="188"/>
      <c r="E258" s="188"/>
      <c r="F258" s="188"/>
      <c r="G258" s="189"/>
      <c r="H258" s="90"/>
      <c r="I258" s="90"/>
    </row>
    <row r="259" spans="1:9" s="80" customFormat="1" ht="12">
      <c r="A259" s="91"/>
      <c r="B259" s="91"/>
      <c r="C259" s="91"/>
      <c r="D259" s="91"/>
      <c r="E259" s="91"/>
      <c r="F259" s="91"/>
      <c r="G259" s="91"/>
    </row>
    <row r="260" spans="1:9" s="80" customFormat="1">
      <c r="A260" s="92"/>
      <c r="B260" s="1"/>
      <c r="C260" s="92"/>
      <c r="D260" s="92"/>
      <c r="E260" s="92"/>
      <c r="F260" s="92"/>
      <c r="G260" s="92"/>
      <c r="H260" s="1"/>
      <c r="I260" s="1"/>
    </row>
    <row r="261" spans="1:9" s="80" customFormat="1" ht="18.75">
      <c r="A261" s="181" t="s">
        <v>59</v>
      </c>
      <c r="B261" s="181"/>
      <c r="C261" s="181"/>
      <c r="D261" s="181"/>
      <c r="E261" s="181"/>
      <c r="F261" s="181"/>
      <c r="G261" s="181"/>
      <c r="H261" s="1"/>
      <c r="I261" s="1"/>
    </row>
    <row r="262" spans="1:9" s="80" customFormat="1" ht="24">
      <c r="A262" s="79" t="s">
        <v>1551</v>
      </c>
      <c r="B262" s="79" t="s">
        <v>595</v>
      </c>
      <c r="C262" s="79" t="s">
        <v>785</v>
      </c>
      <c r="D262" s="79" t="s">
        <v>597</v>
      </c>
      <c r="E262" s="79" t="s">
        <v>598</v>
      </c>
      <c r="F262" s="79" t="s">
        <v>2754</v>
      </c>
      <c r="G262" s="79" t="s">
        <v>786</v>
      </c>
    </row>
    <row r="263" spans="1:9" s="80" customFormat="1" ht="12">
      <c r="A263" s="25">
        <v>1</v>
      </c>
      <c r="B263" s="13" t="s">
        <v>1016</v>
      </c>
      <c r="C263" s="13" t="s">
        <v>1016</v>
      </c>
      <c r="D263" s="25" t="s">
        <v>1017</v>
      </c>
      <c r="E263" s="25">
        <v>400</v>
      </c>
      <c r="F263" s="25" t="s">
        <v>789</v>
      </c>
      <c r="G263" s="25" t="s">
        <v>950</v>
      </c>
    </row>
    <row r="264" spans="1:9" s="17" customFormat="1">
      <c r="A264" s="25">
        <v>2</v>
      </c>
      <c r="B264" s="13" t="s">
        <v>1018</v>
      </c>
      <c r="C264" s="13" t="s">
        <v>1018</v>
      </c>
      <c r="D264" s="25" t="s">
        <v>1017</v>
      </c>
      <c r="E264" s="25">
        <v>300</v>
      </c>
      <c r="F264" s="25" t="s">
        <v>789</v>
      </c>
      <c r="G264" s="25" t="s">
        <v>950</v>
      </c>
      <c r="H264" s="80"/>
      <c r="I264" s="80"/>
    </row>
    <row r="265" spans="1:9">
      <c r="A265" s="25">
        <v>3</v>
      </c>
      <c r="B265" s="13" t="s">
        <v>1019</v>
      </c>
      <c r="C265" s="13" t="s">
        <v>1019</v>
      </c>
      <c r="D265" s="25" t="s">
        <v>1017</v>
      </c>
      <c r="E265" s="25">
        <v>400</v>
      </c>
      <c r="F265" s="25" t="s">
        <v>789</v>
      </c>
      <c r="G265" s="25" t="s">
        <v>950</v>
      </c>
      <c r="H265" s="80"/>
      <c r="I265" s="80"/>
    </row>
    <row r="266" spans="1:9">
      <c r="A266" s="25">
        <v>4</v>
      </c>
      <c r="B266" s="13" t="s">
        <v>1020</v>
      </c>
      <c r="C266" s="13" t="s">
        <v>1020</v>
      </c>
      <c r="D266" s="25" t="s">
        <v>1017</v>
      </c>
      <c r="E266" s="25">
        <v>400</v>
      </c>
      <c r="F266" s="25" t="s">
        <v>789</v>
      </c>
      <c r="G266" s="25" t="s">
        <v>950</v>
      </c>
      <c r="H266" s="80"/>
      <c r="I266" s="80"/>
    </row>
    <row r="267" spans="1:9" s="80" customFormat="1" ht="12">
      <c r="A267" s="25">
        <v>5</v>
      </c>
      <c r="B267" s="13" t="s">
        <v>1021</v>
      </c>
      <c r="C267" s="13" t="s">
        <v>1021</v>
      </c>
      <c r="D267" s="25" t="s">
        <v>1022</v>
      </c>
      <c r="E267" s="25">
        <v>300</v>
      </c>
      <c r="F267" s="25" t="s">
        <v>789</v>
      </c>
      <c r="G267" s="25" t="s">
        <v>950</v>
      </c>
    </row>
    <row r="268" spans="1:9" s="80" customFormat="1" ht="12">
      <c r="A268" s="25">
        <v>6</v>
      </c>
      <c r="B268" s="13" t="s">
        <v>1023</v>
      </c>
      <c r="C268" s="13" t="s">
        <v>1023</v>
      </c>
      <c r="D268" s="25" t="s">
        <v>1017</v>
      </c>
      <c r="E268" s="13" t="s">
        <v>2906</v>
      </c>
      <c r="F268" s="25" t="s">
        <v>1024</v>
      </c>
      <c r="G268" s="25" t="s">
        <v>950</v>
      </c>
    </row>
    <row r="269" spans="1:9" s="80" customFormat="1" ht="12">
      <c r="A269" s="25">
        <v>7</v>
      </c>
      <c r="B269" s="13" t="s">
        <v>856</v>
      </c>
      <c r="C269" s="13" t="s">
        <v>856</v>
      </c>
      <c r="D269" s="25" t="s">
        <v>1017</v>
      </c>
      <c r="E269" s="25">
        <v>1200</v>
      </c>
      <c r="F269" s="25" t="s">
        <v>789</v>
      </c>
      <c r="G269" s="25" t="s">
        <v>950</v>
      </c>
    </row>
    <row r="270" spans="1:9" s="80" customFormat="1" ht="12">
      <c r="A270" s="182" t="s">
        <v>620</v>
      </c>
      <c r="B270" s="183"/>
      <c r="C270" s="184"/>
      <c r="D270" s="25"/>
      <c r="E270" s="25">
        <v>4550</v>
      </c>
      <c r="F270" s="25" t="s">
        <v>948</v>
      </c>
      <c r="G270" s="25"/>
    </row>
    <row r="271" spans="1:9" s="80" customFormat="1">
      <c r="A271" s="13" t="s">
        <v>1</v>
      </c>
      <c r="B271" s="187" t="s">
        <v>2692</v>
      </c>
      <c r="C271" s="188"/>
      <c r="D271" s="188"/>
      <c r="E271" s="188"/>
      <c r="F271" s="188"/>
      <c r="G271" s="189"/>
      <c r="H271" s="17"/>
      <c r="I271" s="17"/>
    </row>
    <row r="272" spans="1:9" s="80" customFormat="1">
      <c r="A272" s="92"/>
      <c r="B272" s="1"/>
      <c r="C272" s="92"/>
      <c r="D272" s="92"/>
      <c r="E272" s="92"/>
      <c r="F272" s="92"/>
      <c r="G272" s="92"/>
      <c r="H272" s="1"/>
      <c r="I272" s="1"/>
    </row>
    <row r="273" spans="1:9" s="80" customFormat="1" ht="18.75">
      <c r="A273" s="181" t="s">
        <v>2907</v>
      </c>
      <c r="B273" s="181"/>
      <c r="C273" s="181"/>
      <c r="D273" s="181"/>
      <c r="E273" s="181"/>
      <c r="F273" s="181"/>
      <c r="G273" s="181"/>
      <c r="H273" s="1"/>
      <c r="I273" s="1"/>
    </row>
    <row r="274" spans="1:9" s="80" customFormat="1" ht="40.5">
      <c r="A274" s="99" t="s">
        <v>1551</v>
      </c>
      <c r="B274" s="99" t="s">
        <v>595</v>
      </c>
      <c r="C274" s="99" t="s">
        <v>785</v>
      </c>
      <c r="D274" s="99" t="s">
        <v>597</v>
      </c>
      <c r="E274" s="99" t="s">
        <v>598</v>
      </c>
      <c r="F274" s="99" t="s">
        <v>2754</v>
      </c>
      <c r="G274" s="99" t="s">
        <v>786</v>
      </c>
      <c r="H274" s="1"/>
      <c r="I274" s="1"/>
    </row>
    <row r="275" spans="1:9" s="80" customFormat="1" ht="12">
      <c r="A275" s="25">
        <v>1</v>
      </c>
      <c r="B275" s="25" t="s">
        <v>882</v>
      </c>
      <c r="C275" s="13" t="s">
        <v>882</v>
      </c>
      <c r="D275" s="25" t="s">
        <v>1025</v>
      </c>
      <c r="E275" s="25">
        <v>500</v>
      </c>
      <c r="F275" s="25" t="s">
        <v>789</v>
      </c>
      <c r="G275" s="25" t="s">
        <v>950</v>
      </c>
    </row>
    <row r="276" spans="1:9" s="17" customFormat="1">
      <c r="A276" s="25">
        <v>2</v>
      </c>
      <c r="B276" s="192" t="s">
        <v>1026</v>
      </c>
      <c r="C276" s="13" t="s">
        <v>1027</v>
      </c>
      <c r="D276" s="25" t="s">
        <v>1025</v>
      </c>
      <c r="E276" s="25">
        <v>200</v>
      </c>
      <c r="F276" s="25" t="s">
        <v>789</v>
      </c>
      <c r="G276" s="25" t="s">
        <v>950</v>
      </c>
      <c r="H276" s="80"/>
      <c r="I276" s="80"/>
    </row>
    <row r="277" spans="1:9">
      <c r="A277" s="25">
        <v>3</v>
      </c>
      <c r="B277" s="193"/>
      <c r="C277" s="13" t="s">
        <v>939</v>
      </c>
      <c r="D277" s="13" t="s">
        <v>949</v>
      </c>
      <c r="E277" s="13">
        <v>2000</v>
      </c>
      <c r="F277" s="25" t="s">
        <v>851</v>
      </c>
      <c r="G277" s="25" t="s">
        <v>950</v>
      </c>
      <c r="H277" s="80"/>
      <c r="I277" s="80"/>
    </row>
    <row r="278" spans="1:9" ht="36">
      <c r="A278" s="25">
        <v>4</v>
      </c>
      <c r="B278" s="193"/>
      <c r="C278" s="13" t="s">
        <v>953</v>
      </c>
      <c r="D278" s="13" t="s">
        <v>949</v>
      </c>
      <c r="E278" s="13">
        <v>2500</v>
      </c>
      <c r="F278" s="25" t="s">
        <v>851</v>
      </c>
      <c r="G278" s="25" t="s">
        <v>950</v>
      </c>
      <c r="H278" s="80"/>
      <c r="I278" s="80"/>
    </row>
    <row r="279" spans="1:9" ht="24">
      <c r="A279" s="25">
        <v>5</v>
      </c>
      <c r="B279" s="193"/>
      <c r="C279" s="13" t="s">
        <v>863</v>
      </c>
      <c r="D279" s="13" t="s">
        <v>954</v>
      </c>
      <c r="E279" s="25">
        <v>1200</v>
      </c>
      <c r="F279" s="25" t="s">
        <v>789</v>
      </c>
      <c r="G279" s="25" t="s">
        <v>950</v>
      </c>
      <c r="H279" s="80"/>
      <c r="I279" s="80"/>
    </row>
    <row r="280" spans="1:9" s="80" customFormat="1" ht="12">
      <c r="A280" s="25">
        <v>6</v>
      </c>
      <c r="B280" s="193"/>
      <c r="C280" s="13" t="s">
        <v>955</v>
      </c>
      <c r="D280" s="13" t="s">
        <v>956</v>
      </c>
      <c r="E280" s="25">
        <v>1200</v>
      </c>
      <c r="F280" s="25" t="s">
        <v>789</v>
      </c>
      <c r="G280" s="25" t="s">
        <v>950</v>
      </c>
    </row>
    <row r="281" spans="1:9" s="80" customFormat="1" ht="12">
      <c r="A281" s="25">
        <v>7</v>
      </c>
      <c r="B281" s="194"/>
      <c r="C281" s="13" t="s">
        <v>938</v>
      </c>
      <c r="D281" s="13" t="s">
        <v>877</v>
      </c>
      <c r="E281" s="25" t="s">
        <v>2901</v>
      </c>
      <c r="F281" s="25" t="s">
        <v>789</v>
      </c>
      <c r="G281" s="25" t="s">
        <v>950</v>
      </c>
    </row>
    <row r="282" spans="1:9" s="80" customFormat="1" ht="12">
      <c r="A282" s="25">
        <v>8</v>
      </c>
      <c r="B282" s="192" t="s">
        <v>916</v>
      </c>
      <c r="C282" s="13" t="s">
        <v>958</v>
      </c>
      <c r="D282" s="13" t="s">
        <v>922</v>
      </c>
      <c r="E282" s="25" t="s">
        <v>2908</v>
      </c>
      <c r="F282" s="25" t="s">
        <v>789</v>
      </c>
      <c r="G282" s="25" t="s">
        <v>950</v>
      </c>
    </row>
    <row r="283" spans="1:9" s="80" customFormat="1" ht="12">
      <c r="A283" s="25">
        <v>9</v>
      </c>
      <c r="B283" s="193"/>
      <c r="C283" s="13" t="s">
        <v>961</v>
      </c>
      <c r="D283" s="13" t="s">
        <v>962</v>
      </c>
      <c r="E283" s="25" t="s">
        <v>2908</v>
      </c>
      <c r="F283" s="25" t="s">
        <v>789</v>
      </c>
      <c r="G283" s="25" t="s">
        <v>950</v>
      </c>
    </row>
    <row r="284" spans="1:9" s="80" customFormat="1" ht="12">
      <c r="A284" s="25">
        <v>10</v>
      </c>
      <c r="B284" s="193"/>
      <c r="C284" s="13" t="s">
        <v>963</v>
      </c>
      <c r="D284" s="13" t="s">
        <v>964</v>
      </c>
      <c r="E284" s="25">
        <v>600</v>
      </c>
      <c r="F284" s="25" t="s">
        <v>789</v>
      </c>
      <c r="G284" s="25" t="s">
        <v>950</v>
      </c>
    </row>
    <row r="285" spans="1:9" s="80" customFormat="1" ht="12">
      <c r="A285" s="25">
        <v>11</v>
      </c>
      <c r="B285" s="193"/>
      <c r="C285" s="13" t="s">
        <v>965</v>
      </c>
      <c r="D285" s="13" t="s">
        <v>949</v>
      </c>
      <c r="E285" s="25">
        <v>200</v>
      </c>
      <c r="F285" s="25" t="s">
        <v>789</v>
      </c>
      <c r="G285" s="25" t="s">
        <v>950</v>
      </c>
    </row>
    <row r="286" spans="1:9" s="80" customFormat="1" ht="12">
      <c r="A286" s="25">
        <v>12</v>
      </c>
      <c r="B286" s="193"/>
      <c r="C286" s="13" t="s">
        <v>1028</v>
      </c>
      <c r="D286" s="13" t="s">
        <v>949</v>
      </c>
      <c r="E286" s="25">
        <v>300</v>
      </c>
      <c r="F286" s="25" t="s">
        <v>789</v>
      </c>
      <c r="G286" s="25" t="s">
        <v>950</v>
      </c>
    </row>
    <row r="287" spans="1:9" s="80" customFormat="1" ht="12">
      <c r="A287" s="25">
        <v>13</v>
      </c>
      <c r="B287" s="193"/>
      <c r="C287" s="13" t="s">
        <v>969</v>
      </c>
      <c r="D287" s="13" t="s">
        <v>949</v>
      </c>
      <c r="E287" s="25">
        <v>300</v>
      </c>
      <c r="F287" s="25" t="s">
        <v>789</v>
      </c>
      <c r="G287" s="25" t="s">
        <v>950</v>
      </c>
    </row>
    <row r="288" spans="1:9" s="80" customFormat="1" ht="12">
      <c r="A288" s="25">
        <v>14</v>
      </c>
      <c r="B288" s="193"/>
      <c r="C288" s="13" t="s">
        <v>970</v>
      </c>
      <c r="D288" s="13" t="s">
        <v>971</v>
      </c>
      <c r="E288" s="25">
        <v>300</v>
      </c>
      <c r="F288" s="25" t="s">
        <v>789</v>
      </c>
      <c r="G288" s="25" t="s">
        <v>950</v>
      </c>
    </row>
    <row r="289" spans="1:9" s="80" customFormat="1" ht="24">
      <c r="A289" s="25">
        <v>15</v>
      </c>
      <c r="B289" s="193"/>
      <c r="C289" s="13" t="s">
        <v>972</v>
      </c>
      <c r="D289" s="13" t="s">
        <v>973</v>
      </c>
      <c r="E289" s="25">
        <v>300</v>
      </c>
      <c r="F289" s="25" t="s">
        <v>789</v>
      </c>
      <c r="G289" s="25" t="s">
        <v>950</v>
      </c>
    </row>
    <row r="290" spans="1:9" s="80" customFormat="1" ht="24">
      <c r="A290" s="25">
        <v>16</v>
      </c>
      <c r="B290" s="193"/>
      <c r="C290" s="13" t="s">
        <v>974</v>
      </c>
      <c r="D290" s="13" t="s">
        <v>975</v>
      </c>
      <c r="E290" s="25">
        <v>500</v>
      </c>
      <c r="F290" s="25" t="s">
        <v>789</v>
      </c>
      <c r="G290" s="25" t="s">
        <v>950</v>
      </c>
    </row>
    <row r="291" spans="1:9" s="80" customFormat="1" ht="12">
      <c r="A291" s="25">
        <v>17</v>
      </c>
      <c r="B291" s="193"/>
      <c r="C291" s="13" t="s">
        <v>976</v>
      </c>
      <c r="D291" s="13" t="s">
        <v>977</v>
      </c>
      <c r="E291" s="25">
        <v>300</v>
      </c>
      <c r="F291" s="25" t="s">
        <v>789</v>
      </c>
      <c r="G291" s="25" t="s">
        <v>950</v>
      </c>
    </row>
    <row r="292" spans="1:9" s="80" customFormat="1" ht="12">
      <c r="A292" s="25">
        <v>18</v>
      </c>
      <c r="B292" s="193"/>
      <c r="C292" s="13" t="s">
        <v>978</v>
      </c>
      <c r="D292" s="13" t="s">
        <v>964</v>
      </c>
      <c r="E292" s="25">
        <v>600</v>
      </c>
      <c r="F292" s="25" t="s">
        <v>789</v>
      </c>
      <c r="G292" s="25" t="s">
        <v>950</v>
      </c>
    </row>
    <row r="293" spans="1:9" s="17" customFormat="1">
      <c r="A293" s="25">
        <v>19</v>
      </c>
      <c r="B293" s="193"/>
      <c r="C293" s="13" t="s">
        <v>979</v>
      </c>
      <c r="D293" s="13" t="s">
        <v>980</v>
      </c>
      <c r="E293" s="25">
        <v>300</v>
      </c>
      <c r="F293" s="25" t="s">
        <v>789</v>
      </c>
      <c r="G293" s="25" t="s">
        <v>950</v>
      </c>
      <c r="H293" s="80"/>
      <c r="I293" s="80"/>
    </row>
    <row r="294" spans="1:9">
      <c r="A294" s="25">
        <v>20</v>
      </c>
      <c r="B294" s="193"/>
      <c r="C294" s="13" t="s">
        <v>981</v>
      </c>
      <c r="D294" s="13" t="s">
        <v>964</v>
      </c>
      <c r="E294" s="25">
        <v>600</v>
      </c>
      <c r="F294" s="25" t="s">
        <v>789</v>
      </c>
      <c r="G294" s="25" t="s">
        <v>950</v>
      </c>
      <c r="H294" s="80"/>
      <c r="I294" s="80"/>
    </row>
    <row r="295" spans="1:9">
      <c r="A295" s="25">
        <v>21</v>
      </c>
      <c r="B295" s="194"/>
      <c r="C295" s="13" t="s">
        <v>1029</v>
      </c>
      <c r="D295" s="13" t="s">
        <v>949</v>
      </c>
      <c r="E295" s="25">
        <v>500</v>
      </c>
      <c r="F295" s="25" t="s">
        <v>789</v>
      </c>
      <c r="G295" s="25" t="s">
        <v>950</v>
      </c>
      <c r="H295" s="80"/>
      <c r="I295" s="80"/>
    </row>
    <row r="296" spans="1:9">
      <c r="A296" s="25">
        <v>22</v>
      </c>
      <c r="B296" s="25" t="s">
        <v>983</v>
      </c>
      <c r="C296" s="25" t="s">
        <v>983</v>
      </c>
      <c r="D296" s="13" t="s">
        <v>949</v>
      </c>
      <c r="E296" s="25" t="s">
        <v>984</v>
      </c>
      <c r="F296" s="25" t="s">
        <v>513</v>
      </c>
      <c r="G296" s="25" t="s">
        <v>950</v>
      </c>
      <c r="H296" s="80"/>
      <c r="I296" s="80"/>
    </row>
    <row r="297" spans="1:9" s="80" customFormat="1" ht="12">
      <c r="A297" s="25">
        <v>23</v>
      </c>
      <c r="B297" s="25" t="s">
        <v>985</v>
      </c>
      <c r="C297" s="25" t="s">
        <v>985</v>
      </c>
      <c r="D297" s="13" t="s">
        <v>949</v>
      </c>
      <c r="E297" s="25" t="s">
        <v>2909</v>
      </c>
      <c r="F297" s="25" t="s">
        <v>851</v>
      </c>
      <c r="G297" s="25" t="s">
        <v>950</v>
      </c>
      <c r="H297" s="86"/>
      <c r="I297" s="86"/>
    </row>
    <row r="298" spans="1:9" s="80" customFormat="1" ht="12">
      <c r="A298" s="25">
        <v>24</v>
      </c>
      <c r="B298" s="25" t="s">
        <v>986</v>
      </c>
      <c r="C298" s="25" t="s">
        <v>986</v>
      </c>
      <c r="D298" s="13" t="s">
        <v>949</v>
      </c>
      <c r="E298" s="25">
        <v>100</v>
      </c>
      <c r="F298" s="25" t="s">
        <v>789</v>
      </c>
      <c r="G298" s="25" t="s">
        <v>950</v>
      </c>
    </row>
    <row r="299" spans="1:9" s="80" customFormat="1" ht="12">
      <c r="A299" s="25">
        <v>25</v>
      </c>
      <c r="B299" s="25" t="s">
        <v>987</v>
      </c>
      <c r="C299" s="25" t="s">
        <v>987</v>
      </c>
      <c r="D299" s="13" t="s">
        <v>949</v>
      </c>
      <c r="E299" s="25">
        <v>100</v>
      </c>
      <c r="F299" s="25" t="s">
        <v>789</v>
      </c>
      <c r="G299" s="25" t="s">
        <v>950</v>
      </c>
    </row>
    <row r="300" spans="1:9" s="80" customFormat="1" ht="12">
      <c r="A300" s="182" t="s">
        <v>620</v>
      </c>
      <c r="B300" s="183"/>
      <c r="C300" s="184"/>
      <c r="D300" s="25"/>
      <c r="E300" s="25"/>
      <c r="F300" s="25" t="s">
        <v>881</v>
      </c>
      <c r="G300" s="25"/>
    </row>
    <row r="301" spans="1:9" s="80" customFormat="1">
      <c r="A301" s="13" t="s">
        <v>1</v>
      </c>
      <c r="B301" s="187" t="s">
        <v>2692</v>
      </c>
      <c r="C301" s="188"/>
      <c r="D301" s="188"/>
      <c r="E301" s="188"/>
      <c r="F301" s="188"/>
      <c r="G301" s="189"/>
      <c r="H301" s="17"/>
      <c r="I301" s="17"/>
    </row>
    <row r="302" spans="1:9" s="80" customFormat="1">
      <c r="A302" s="92"/>
      <c r="B302" s="1"/>
      <c r="C302" s="92"/>
      <c r="D302" s="92"/>
      <c r="E302" s="92"/>
      <c r="F302" s="92"/>
      <c r="G302" s="92"/>
      <c r="H302" s="1"/>
      <c r="I302" s="1"/>
    </row>
    <row r="303" spans="1:9" s="80" customFormat="1" ht="18.75">
      <c r="A303" s="181" t="s">
        <v>62</v>
      </c>
      <c r="B303" s="181"/>
      <c r="C303" s="181"/>
      <c r="D303" s="181"/>
      <c r="E303" s="181"/>
      <c r="F303" s="181"/>
      <c r="G303" s="181"/>
      <c r="H303" s="1"/>
      <c r="I303" s="1"/>
    </row>
    <row r="304" spans="1:9" s="80" customFormat="1" ht="40.5">
      <c r="A304" s="99" t="s">
        <v>1551</v>
      </c>
      <c r="B304" s="99" t="s">
        <v>595</v>
      </c>
      <c r="C304" s="99" t="s">
        <v>785</v>
      </c>
      <c r="D304" s="99" t="s">
        <v>597</v>
      </c>
      <c r="E304" s="99" t="s">
        <v>598</v>
      </c>
      <c r="F304" s="99" t="s">
        <v>2754</v>
      </c>
      <c r="G304" s="99" t="s">
        <v>786</v>
      </c>
      <c r="H304" s="1"/>
      <c r="I304" s="1"/>
    </row>
    <row r="305" spans="1:9" s="80" customFormat="1" ht="12">
      <c r="A305" s="25">
        <v>1</v>
      </c>
      <c r="B305" s="13" t="s">
        <v>1030</v>
      </c>
      <c r="C305" s="13" t="s">
        <v>1030</v>
      </c>
      <c r="D305" s="25" t="s">
        <v>1031</v>
      </c>
      <c r="E305" s="25">
        <v>1000</v>
      </c>
      <c r="F305" s="25" t="s">
        <v>789</v>
      </c>
      <c r="G305" s="25" t="s">
        <v>950</v>
      </c>
    </row>
    <row r="306" spans="1:9" s="80" customFormat="1" ht="12">
      <c r="A306" s="25">
        <v>2</v>
      </c>
      <c r="B306" s="13" t="s">
        <v>1032</v>
      </c>
      <c r="C306" s="13" t="s">
        <v>1032</v>
      </c>
      <c r="D306" s="25" t="s">
        <v>1031</v>
      </c>
      <c r="E306" s="25">
        <v>600</v>
      </c>
      <c r="F306" s="25" t="s">
        <v>789</v>
      </c>
      <c r="G306" s="25" t="s">
        <v>950</v>
      </c>
    </row>
    <row r="307" spans="1:9" s="80" customFormat="1" ht="12">
      <c r="A307" s="25">
        <v>3</v>
      </c>
      <c r="B307" s="13" t="s">
        <v>944</v>
      </c>
      <c r="C307" s="13" t="s">
        <v>944</v>
      </c>
      <c r="D307" s="25" t="s">
        <v>1031</v>
      </c>
      <c r="E307" s="25">
        <v>800</v>
      </c>
      <c r="F307" s="25" t="s">
        <v>789</v>
      </c>
      <c r="G307" s="25" t="s">
        <v>950</v>
      </c>
    </row>
    <row r="308" spans="1:9" s="80" customFormat="1" ht="12">
      <c r="A308" s="25">
        <v>4</v>
      </c>
      <c r="B308" s="13" t="s">
        <v>945</v>
      </c>
      <c r="C308" s="13" t="s">
        <v>945</v>
      </c>
      <c r="D308" s="25" t="s">
        <v>1031</v>
      </c>
      <c r="E308" s="25">
        <v>1000</v>
      </c>
      <c r="F308" s="25" t="s">
        <v>789</v>
      </c>
      <c r="G308" s="25" t="s">
        <v>950</v>
      </c>
    </row>
    <row r="309" spans="1:9" s="17" customFormat="1">
      <c r="A309" s="25">
        <v>5</v>
      </c>
      <c r="B309" s="13" t="s">
        <v>946</v>
      </c>
      <c r="C309" s="13" t="s">
        <v>946</v>
      </c>
      <c r="D309" s="25" t="s">
        <v>1031</v>
      </c>
      <c r="E309" s="25">
        <v>2000</v>
      </c>
      <c r="F309" s="25" t="s">
        <v>851</v>
      </c>
      <c r="G309" s="25" t="s">
        <v>950</v>
      </c>
      <c r="H309" s="80"/>
      <c r="I309" s="80"/>
    </row>
    <row r="310" spans="1:9">
      <c r="A310" s="25">
        <v>6</v>
      </c>
      <c r="B310" s="13" t="s">
        <v>669</v>
      </c>
      <c r="C310" s="13" t="s">
        <v>669</v>
      </c>
      <c r="D310" s="25" t="s">
        <v>1031</v>
      </c>
      <c r="E310" s="25">
        <v>2500</v>
      </c>
      <c r="F310" s="25" t="s">
        <v>851</v>
      </c>
      <c r="G310" s="25" t="s">
        <v>950</v>
      </c>
      <c r="H310" s="80"/>
      <c r="I310" s="80"/>
    </row>
    <row r="311" spans="1:9">
      <c r="A311" s="25">
        <v>7</v>
      </c>
      <c r="B311" s="13" t="s">
        <v>1033</v>
      </c>
      <c r="C311" s="13" t="s">
        <v>1033</v>
      </c>
      <c r="D311" s="25" t="s">
        <v>1031</v>
      </c>
      <c r="E311" s="25">
        <v>800</v>
      </c>
      <c r="F311" s="25" t="s">
        <v>789</v>
      </c>
      <c r="G311" s="25" t="s">
        <v>950</v>
      </c>
      <c r="H311" s="80"/>
      <c r="I311" s="80"/>
    </row>
    <row r="312" spans="1:9">
      <c r="A312" s="25">
        <v>8</v>
      </c>
      <c r="B312" s="13" t="s">
        <v>649</v>
      </c>
      <c r="C312" s="13" t="s">
        <v>649</v>
      </c>
      <c r="D312" s="25" t="s">
        <v>1031</v>
      </c>
      <c r="E312" s="25">
        <v>800</v>
      </c>
      <c r="F312" s="25" t="s">
        <v>789</v>
      </c>
      <c r="G312" s="25" t="s">
        <v>950</v>
      </c>
      <c r="H312" s="80"/>
      <c r="I312" s="80"/>
    </row>
    <row r="313" spans="1:9" s="80" customFormat="1" ht="12">
      <c r="A313" s="25">
        <v>9</v>
      </c>
      <c r="B313" s="13" t="s">
        <v>1034</v>
      </c>
      <c r="C313" s="13" t="s">
        <v>2910</v>
      </c>
      <c r="D313" s="25" t="s">
        <v>1035</v>
      </c>
      <c r="E313" s="25">
        <v>2000</v>
      </c>
      <c r="F313" s="25" t="s">
        <v>789</v>
      </c>
      <c r="G313" s="25" t="s">
        <v>950</v>
      </c>
    </row>
    <row r="314" spans="1:9" s="80" customFormat="1" ht="36">
      <c r="A314" s="182" t="s">
        <v>620</v>
      </c>
      <c r="B314" s="183"/>
      <c r="C314" s="184"/>
      <c r="D314" s="25"/>
      <c r="E314" s="25">
        <v>8500</v>
      </c>
      <c r="F314" s="25"/>
      <c r="G314" s="13" t="s">
        <v>1036</v>
      </c>
    </row>
    <row r="315" spans="1:9" s="80" customFormat="1">
      <c r="A315" s="13" t="s">
        <v>1</v>
      </c>
      <c r="B315" s="187" t="s">
        <v>2692</v>
      </c>
      <c r="C315" s="188"/>
      <c r="D315" s="188"/>
      <c r="E315" s="188"/>
      <c r="F315" s="188"/>
      <c r="G315" s="189"/>
      <c r="H315" s="17"/>
      <c r="I315" s="17"/>
    </row>
    <row r="316" spans="1:9" s="80" customFormat="1">
      <c r="A316" s="92"/>
      <c r="B316" s="1"/>
      <c r="C316" s="92"/>
      <c r="D316" s="92"/>
      <c r="E316" s="92"/>
      <c r="F316" s="92"/>
      <c r="G316" s="92"/>
      <c r="H316" s="1"/>
      <c r="I316" s="1"/>
    </row>
    <row r="317" spans="1:9" s="80" customFormat="1" ht="18.75">
      <c r="A317" s="181" t="s">
        <v>63</v>
      </c>
      <c r="B317" s="181"/>
      <c r="C317" s="181"/>
      <c r="D317" s="181"/>
      <c r="E317" s="181"/>
      <c r="F317" s="181"/>
      <c r="G317" s="181"/>
      <c r="H317" s="1"/>
      <c r="I317" s="1"/>
    </row>
    <row r="318" spans="1:9" s="80" customFormat="1" ht="24">
      <c r="A318" s="79" t="s">
        <v>1551</v>
      </c>
      <c r="B318" s="79" t="s">
        <v>595</v>
      </c>
      <c r="C318" s="79" t="s">
        <v>785</v>
      </c>
      <c r="D318" s="79" t="s">
        <v>597</v>
      </c>
      <c r="E318" s="79" t="s">
        <v>598</v>
      </c>
      <c r="F318" s="79" t="s">
        <v>2754</v>
      </c>
      <c r="G318" s="79" t="s">
        <v>786</v>
      </c>
    </row>
    <row r="319" spans="1:9" s="80" customFormat="1" ht="12">
      <c r="A319" s="25">
        <v>1</v>
      </c>
      <c r="B319" s="13"/>
      <c r="C319" s="13" t="s">
        <v>495</v>
      </c>
      <c r="D319" s="25" t="s">
        <v>1037</v>
      </c>
      <c r="E319" s="25">
        <v>200</v>
      </c>
      <c r="F319" s="25" t="s">
        <v>789</v>
      </c>
      <c r="G319" s="25" t="s">
        <v>950</v>
      </c>
    </row>
    <row r="320" spans="1:9" s="80" customFormat="1" ht="12">
      <c r="A320" s="182" t="s">
        <v>620</v>
      </c>
      <c r="B320" s="183"/>
      <c r="C320" s="184"/>
      <c r="D320" s="25"/>
      <c r="E320" s="25">
        <v>200</v>
      </c>
      <c r="F320" s="25"/>
      <c r="G320" s="25"/>
    </row>
    <row r="321" spans="1:9" s="80" customFormat="1">
      <c r="A321" s="13" t="s">
        <v>1</v>
      </c>
      <c r="B321" s="187" t="s">
        <v>2692</v>
      </c>
      <c r="C321" s="188"/>
      <c r="D321" s="188"/>
      <c r="E321" s="188"/>
      <c r="F321" s="188"/>
      <c r="G321" s="189"/>
      <c r="H321" s="17"/>
      <c r="I321" s="17"/>
    </row>
    <row r="322" spans="1:9" s="80" customFormat="1">
      <c r="A322" s="92"/>
      <c r="B322" s="1"/>
      <c r="C322" s="92"/>
      <c r="D322" s="92"/>
      <c r="E322" s="92"/>
      <c r="F322" s="92"/>
      <c r="G322" s="92"/>
      <c r="H322" s="1"/>
      <c r="I322" s="1"/>
    </row>
    <row r="323" spans="1:9" s="17" customFormat="1" ht="18.75">
      <c r="A323" s="181" t="s">
        <v>2911</v>
      </c>
      <c r="B323" s="181"/>
      <c r="C323" s="181"/>
      <c r="D323" s="181"/>
      <c r="E323" s="181"/>
      <c r="F323" s="181"/>
      <c r="G323" s="181"/>
      <c r="H323" s="1"/>
      <c r="I323" s="1"/>
    </row>
    <row r="324" spans="1:9" ht="24">
      <c r="A324" s="79" t="s">
        <v>1551</v>
      </c>
      <c r="B324" s="79" t="s">
        <v>595</v>
      </c>
      <c r="C324" s="79" t="s">
        <v>785</v>
      </c>
      <c r="D324" s="79" t="s">
        <v>597</v>
      </c>
      <c r="E324" s="79" t="s">
        <v>598</v>
      </c>
      <c r="F324" s="79" t="s">
        <v>2754</v>
      </c>
      <c r="G324" s="79" t="s">
        <v>786</v>
      </c>
      <c r="H324" s="80"/>
      <c r="I324" s="80"/>
    </row>
    <row r="325" spans="1:9">
      <c r="A325" s="25">
        <v>1</v>
      </c>
      <c r="B325" s="100"/>
      <c r="C325" s="13" t="s">
        <v>574</v>
      </c>
      <c r="D325" s="25" t="s">
        <v>1038</v>
      </c>
      <c r="E325" s="25">
        <v>400</v>
      </c>
      <c r="F325" s="25" t="s">
        <v>789</v>
      </c>
      <c r="G325" s="25" t="s">
        <v>950</v>
      </c>
      <c r="H325" s="80"/>
      <c r="I325" s="80"/>
    </row>
    <row r="326" spans="1:9" s="80" customFormat="1" ht="12">
      <c r="A326" s="182" t="s">
        <v>620</v>
      </c>
      <c r="B326" s="183"/>
      <c r="C326" s="184"/>
      <c r="D326" s="25"/>
      <c r="E326" s="25">
        <v>400</v>
      </c>
      <c r="F326" s="25"/>
      <c r="G326" s="25"/>
    </row>
    <row r="327" spans="1:9" s="80" customFormat="1">
      <c r="A327" s="13" t="s">
        <v>1</v>
      </c>
      <c r="B327" s="187" t="s">
        <v>2692</v>
      </c>
      <c r="C327" s="188"/>
      <c r="D327" s="188"/>
      <c r="E327" s="188"/>
      <c r="F327" s="188"/>
      <c r="G327" s="189"/>
      <c r="H327" s="17"/>
      <c r="I327" s="17"/>
    </row>
    <row r="328" spans="1:9" s="80" customFormat="1">
      <c r="A328" s="101"/>
      <c r="B328" s="102"/>
      <c r="C328" s="101"/>
      <c r="D328" s="101"/>
      <c r="E328" s="101"/>
      <c r="F328" s="101"/>
      <c r="G328" s="101"/>
      <c r="H328" s="17"/>
      <c r="I328" s="17"/>
    </row>
    <row r="329" spans="1:9" s="17" customFormat="1" ht="18.75">
      <c r="A329" s="181" t="s">
        <v>2912</v>
      </c>
      <c r="B329" s="181"/>
      <c r="C329" s="181"/>
      <c r="D329" s="181"/>
      <c r="E329" s="181"/>
      <c r="F329" s="181"/>
      <c r="G329" s="181"/>
    </row>
    <row r="330" spans="1:9" ht="24">
      <c r="A330" s="79" t="s">
        <v>1551</v>
      </c>
      <c r="B330" s="79" t="s">
        <v>595</v>
      </c>
      <c r="C330" s="79" t="s">
        <v>785</v>
      </c>
      <c r="D330" s="79" t="s">
        <v>597</v>
      </c>
      <c r="E330" s="79" t="s">
        <v>598</v>
      </c>
      <c r="F330" s="79" t="s">
        <v>2754</v>
      </c>
      <c r="G330" s="79" t="s">
        <v>786</v>
      </c>
      <c r="H330" s="80"/>
      <c r="I330" s="80"/>
    </row>
    <row r="331" spans="1:9" ht="14.25">
      <c r="A331" s="190">
        <v>1</v>
      </c>
      <c r="B331" s="195" t="s">
        <v>856</v>
      </c>
      <c r="C331" s="13" t="s">
        <v>857</v>
      </c>
      <c r="D331" s="13" t="s">
        <v>858</v>
      </c>
      <c r="E331" s="13" t="s">
        <v>2893</v>
      </c>
      <c r="F331" s="25" t="s">
        <v>851</v>
      </c>
      <c r="G331" s="25" t="s">
        <v>950</v>
      </c>
      <c r="H331" s="80"/>
      <c r="I331" s="80"/>
    </row>
    <row r="332" spans="1:9" s="80" customFormat="1" ht="26.25">
      <c r="A332" s="190"/>
      <c r="B332" s="196"/>
      <c r="C332" s="13" t="s">
        <v>857</v>
      </c>
      <c r="D332" s="13" t="s">
        <v>858</v>
      </c>
      <c r="E332" s="13" t="s">
        <v>2894</v>
      </c>
      <c r="F332" s="25" t="s">
        <v>851</v>
      </c>
      <c r="G332" s="25" t="s">
        <v>950</v>
      </c>
    </row>
    <row r="333" spans="1:9" s="80" customFormat="1" ht="38.25">
      <c r="A333" s="190">
        <v>2</v>
      </c>
      <c r="B333" s="196"/>
      <c r="C333" s="13" t="s">
        <v>859</v>
      </c>
      <c r="D333" s="13" t="s">
        <v>858</v>
      </c>
      <c r="E333" s="89" t="s">
        <v>2895</v>
      </c>
      <c r="F333" s="25" t="s">
        <v>851</v>
      </c>
      <c r="G333" s="25" t="s">
        <v>950</v>
      </c>
    </row>
    <row r="334" spans="1:9" s="80" customFormat="1" ht="38.25">
      <c r="A334" s="190"/>
      <c r="B334" s="196"/>
      <c r="C334" s="13" t="s">
        <v>859</v>
      </c>
      <c r="D334" s="13" t="s">
        <v>858</v>
      </c>
      <c r="E334" s="89" t="s">
        <v>2896</v>
      </c>
      <c r="F334" s="25" t="s">
        <v>851</v>
      </c>
      <c r="G334" s="25" t="s">
        <v>950</v>
      </c>
    </row>
    <row r="335" spans="1:9" s="17" customFormat="1">
      <c r="A335" s="25">
        <v>3</v>
      </c>
      <c r="B335" s="196"/>
      <c r="C335" s="13" t="s">
        <v>860</v>
      </c>
      <c r="D335" s="13" t="s">
        <v>858</v>
      </c>
      <c r="E335" s="16">
        <v>1200</v>
      </c>
      <c r="F335" s="25" t="s">
        <v>789</v>
      </c>
      <c r="G335" s="25" t="s">
        <v>950</v>
      </c>
      <c r="H335" s="80"/>
      <c r="I335" s="80"/>
    </row>
    <row r="336" spans="1:9" s="17" customFormat="1">
      <c r="A336" s="25">
        <v>4</v>
      </c>
      <c r="B336" s="196"/>
      <c r="C336" s="13" t="s">
        <v>861</v>
      </c>
      <c r="D336" s="13" t="s">
        <v>858</v>
      </c>
      <c r="E336" s="16">
        <v>1200</v>
      </c>
      <c r="F336" s="25" t="s">
        <v>789</v>
      </c>
      <c r="G336" s="25" t="s">
        <v>950</v>
      </c>
      <c r="H336" s="80"/>
      <c r="I336" s="80"/>
    </row>
    <row r="337" spans="1:9" s="17" customFormat="1">
      <c r="A337" s="25">
        <v>5</v>
      </c>
      <c r="B337" s="196"/>
      <c r="C337" s="13" t="s">
        <v>862</v>
      </c>
      <c r="D337" s="13" t="s">
        <v>858</v>
      </c>
      <c r="E337" s="16">
        <v>1800</v>
      </c>
      <c r="F337" s="25" t="s">
        <v>789</v>
      </c>
      <c r="G337" s="25" t="s">
        <v>950</v>
      </c>
      <c r="H337" s="80"/>
      <c r="I337" s="80"/>
    </row>
    <row r="338" spans="1:9" s="80" customFormat="1" ht="12">
      <c r="A338" s="25">
        <v>6</v>
      </c>
      <c r="B338" s="196"/>
      <c r="C338" s="13" t="s">
        <v>863</v>
      </c>
      <c r="D338" s="13" t="s">
        <v>858</v>
      </c>
      <c r="E338" s="16">
        <v>1200</v>
      </c>
      <c r="F338" s="25" t="s">
        <v>789</v>
      </c>
      <c r="G338" s="25" t="s">
        <v>950</v>
      </c>
    </row>
    <row r="339" spans="1:9" s="80" customFormat="1" ht="12">
      <c r="A339" s="25">
        <v>7</v>
      </c>
      <c r="B339" s="196"/>
      <c r="C339" s="13" t="s">
        <v>864</v>
      </c>
      <c r="D339" s="13" t="s">
        <v>858</v>
      </c>
      <c r="E339" s="16">
        <v>800</v>
      </c>
      <c r="F339" s="25" t="s">
        <v>789</v>
      </c>
      <c r="G339" s="25" t="s">
        <v>950</v>
      </c>
    </row>
    <row r="340" spans="1:9" s="80" customFormat="1" ht="12">
      <c r="A340" s="25">
        <v>8</v>
      </c>
      <c r="B340" s="196"/>
      <c r="C340" s="13" t="s">
        <v>865</v>
      </c>
      <c r="D340" s="13" t="s">
        <v>858</v>
      </c>
      <c r="E340" s="16">
        <v>1000</v>
      </c>
      <c r="F340" s="25" t="s">
        <v>789</v>
      </c>
      <c r="G340" s="25" t="s">
        <v>950</v>
      </c>
    </row>
    <row r="341" spans="1:9" s="80" customFormat="1" ht="12">
      <c r="A341" s="25">
        <v>9</v>
      </c>
      <c r="B341" s="196"/>
      <c r="C341" s="13" t="s">
        <v>866</v>
      </c>
      <c r="D341" s="13" t="s">
        <v>858</v>
      </c>
      <c r="E341" s="16">
        <v>600</v>
      </c>
      <c r="F341" s="25" t="s">
        <v>789</v>
      </c>
      <c r="G341" s="25" t="s">
        <v>950</v>
      </c>
    </row>
    <row r="342" spans="1:9" s="80" customFormat="1" ht="12">
      <c r="A342" s="25">
        <v>10</v>
      </c>
      <c r="B342" s="197"/>
      <c r="C342" s="13" t="s">
        <v>867</v>
      </c>
      <c r="D342" s="13" t="s">
        <v>858</v>
      </c>
      <c r="E342" s="16">
        <v>600</v>
      </c>
      <c r="F342" s="25" t="s">
        <v>789</v>
      </c>
      <c r="G342" s="25" t="s">
        <v>950</v>
      </c>
    </row>
    <row r="343" spans="1:9" s="80" customFormat="1" ht="12">
      <c r="A343" s="182" t="s">
        <v>620</v>
      </c>
      <c r="B343" s="183"/>
      <c r="C343" s="184"/>
      <c r="D343" s="25"/>
      <c r="E343" s="25"/>
      <c r="F343" s="25" t="s">
        <v>851</v>
      </c>
      <c r="G343" s="25"/>
    </row>
    <row r="344" spans="1:9" s="80" customFormat="1">
      <c r="A344" s="13" t="s">
        <v>1</v>
      </c>
      <c r="B344" s="187" t="s">
        <v>2692</v>
      </c>
      <c r="C344" s="188"/>
      <c r="D344" s="188"/>
      <c r="E344" s="188"/>
      <c r="F344" s="188"/>
      <c r="G344" s="189"/>
      <c r="H344" s="17"/>
      <c r="I344" s="17"/>
    </row>
    <row r="345" spans="1:9" s="17" customFormat="1">
      <c r="A345" s="92"/>
      <c r="B345" s="1"/>
      <c r="C345" s="92"/>
      <c r="D345" s="92"/>
      <c r="E345" s="92"/>
      <c r="F345" s="92"/>
      <c r="G345" s="92"/>
      <c r="H345" s="1"/>
      <c r="I345" s="1"/>
    </row>
    <row r="346" spans="1:9" ht="18.75">
      <c r="A346" s="181" t="s">
        <v>2913</v>
      </c>
      <c r="B346" s="181"/>
      <c r="C346" s="181"/>
      <c r="D346" s="181"/>
      <c r="E346" s="181"/>
      <c r="F346" s="181"/>
      <c r="G346" s="181"/>
    </row>
    <row r="347" spans="1:9" ht="24">
      <c r="A347" s="79" t="s">
        <v>1551</v>
      </c>
      <c r="B347" s="79" t="s">
        <v>595</v>
      </c>
      <c r="C347" s="79" t="s">
        <v>785</v>
      </c>
      <c r="D347" s="79" t="s">
        <v>597</v>
      </c>
      <c r="E347" s="79" t="s">
        <v>598</v>
      </c>
      <c r="F347" s="79" t="s">
        <v>2754</v>
      </c>
      <c r="G347" s="79" t="s">
        <v>786</v>
      </c>
      <c r="H347" s="80"/>
      <c r="I347" s="80"/>
    </row>
    <row r="348" spans="1:9" s="80" customFormat="1" ht="12">
      <c r="A348" s="25">
        <v>1</v>
      </c>
      <c r="B348" s="100"/>
      <c r="C348" s="25" t="s">
        <v>495</v>
      </c>
      <c r="D348" s="25" t="s">
        <v>1039</v>
      </c>
      <c r="E348" s="25">
        <v>300</v>
      </c>
      <c r="F348" s="25" t="s">
        <v>789</v>
      </c>
      <c r="G348" s="25" t="s">
        <v>950</v>
      </c>
    </row>
    <row r="349" spans="1:9" s="80" customFormat="1" ht="12">
      <c r="A349" s="25">
        <v>2</v>
      </c>
      <c r="B349" s="100"/>
      <c r="C349" s="13" t="s">
        <v>1040</v>
      </c>
      <c r="D349" s="25" t="s">
        <v>1039</v>
      </c>
      <c r="E349" s="25">
        <v>500</v>
      </c>
      <c r="F349" s="25" t="s">
        <v>789</v>
      </c>
      <c r="G349" s="25" t="s">
        <v>950</v>
      </c>
    </row>
    <row r="350" spans="1:9" s="80" customFormat="1" ht="12">
      <c r="A350" s="190">
        <v>3</v>
      </c>
      <c r="B350" s="191" t="s">
        <v>1041</v>
      </c>
      <c r="C350" s="25" t="s">
        <v>1042</v>
      </c>
      <c r="D350" s="25" t="s">
        <v>1039</v>
      </c>
      <c r="E350" s="13">
        <v>200</v>
      </c>
      <c r="F350" s="25" t="s">
        <v>789</v>
      </c>
      <c r="G350" s="25" t="s">
        <v>950</v>
      </c>
    </row>
    <row r="351" spans="1:9" s="80" customFormat="1" ht="12">
      <c r="A351" s="190"/>
      <c r="B351" s="191"/>
      <c r="C351" s="13" t="s">
        <v>809</v>
      </c>
      <c r="D351" s="25" t="s">
        <v>817</v>
      </c>
      <c r="E351" s="13">
        <v>300</v>
      </c>
      <c r="F351" s="25" t="s">
        <v>789</v>
      </c>
      <c r="G351" s="25" t="s">
        <v>950</v>
      </c>
    </row>
    <row r="352" spans="1:9" s="80" customFormat="1" ht="12">
      <c r="A352" s="190"/>
      <c r="B352" s="191"/>
      <c r="C352" s="25" t="s">
        <v>1043</v>
      </c>
      <c r="D352" s="25" t="s">
        <v>817</v>
      </c>
      <c r="E352" s="13">
        <v>200</v>
      </c>
      <c r="F352" s="25" t="s">
        <v>789</v>
      </c>
      <c r="G352" s="25" t="s">
        <v>950</v>
      </c>
    </row>
    <row r="353" spans="1:9" s="80" customFormat="1" ht="12">
      <c r="A353" s="190"/>
      <c r="B353" s="191"/>
      <c r="C353" s="25" t="s">
        <v>1044</v>
      </c>
      <c r="D353" s="25" t="s">
        <v>817</v>
      </c>
      <c r="E353" s="13">
        <v>400</v>
      </c>
      <c r="F353" s="25" t="s">
        <v>789</v>
      </c>
      <c r="G353" s="25" t="s">
        <v>950</v>
      </c>
    </row>
    <row r="354" spans="1:9" s="80" customFormat="1" ht="12">
      <c r="A354" s="190"/>
      <c r="B354" s="191"/>
      <c r="C354" s="25" t="s">
        <v>1045</v>
      </c>
      <c r="D354" s="25" t="s">
        <v>1039</v>
      </c>
      <c r="E354" s="13">
        <v>600</v>
      </c>
      <c r="F354" s="25" t="s">
        <v>789</v>
      </c>
      <c r="G354" s="25" t="s">
        <v>950</v>
      </c>
    </row>
    <row r="355" spans="1:9" s="80" customFormat="1" ht="12">
      <c r="A355" s="190"/>
      <c r="B355" s="191"/>
      <c r="C355" s="25" t="s">
        <v>2914</v>
      </c>
      <c r="D355" s="25" t="s">
        <v>817</v>
      </c>
      <c r="E355" s="13">
        <v>1500</v>
      </c>
      <c r="F355" s="25" t="s">
        <v>851</v>
      </c>
      <c r="G355" s="25" t="s">
        <v>950</v>
      </c>
    </row>
    <row r="356" spans="1:9" s="80" customFormat="1" ht="12">
      <c r="A356" s="190"/>
      <c r="B356" s="191"/>
      <c r="C356" s="25" t="s">
        <v>1046</v>
      </c>
      <c r="D356" s="25" t="s">
        <v>817</v>
      </c>
      <c r="E356" s="13">
        <v>200</v>
      </c>
      <c r="F356" s="25" t="s">
        <v>789</v>
      </c>
      <c r="G356" s="25" t="s">
        <v>950</v>
      </c>
    </row>
    <row r="357" spans="1:9" s="80" customFormat="1" ht="12">
      <c r="A357" s="190">
        <v>4</v>
      </c>
      <c r="B357" s="191" t="s">
        <v>1047</v>
      </c>
      <c r="C357" s="13" t="s">
        <v>1042</v>
      </c>
      <c r="D357" s="25" t="s">
        <v>817</v>
      </c>
      <c r="E357" s="13">
        <v>200</v>
      </c>
      <c r="F357" s="25" t="s">
        <v>789</v>
      </c>
      <c r="G357" s="25" t="s">
        <v>950</v>
      </c>
    </row>
    <row r="358" spans="1:9" s="17" customFormat="1">
      <c r="A358" s="190"/>
      <c r="B358" s="191"/>
      <c r="C358" s="25" t="s">
        <v>809</v>
      </c>
      <c r="D358" s="25" t="s">
        <v>817</v>
      </c>
      <c r="E358" s="13">
        <v>300</v>
      </c>
      <c r="F358" s="25" t="s">
        <v>789</v>
      </c>
      <c r="G358" s="25" t="s">
        <v>950</v>
      </c>
      <c r="H358" s="80"/>
      <c r="I358" s="80"/>
    </row>
    <row r="359" spans="1:9">
      <c r="A359" s="190"/>
      <c r="B359" s="191"/>
      <c r="C359" s="25" t="s">
        <v>1043</v>
      </c>
      <c r="D359" s="25" t="s">
        <v>817</v>
      </c>
      <c r="E359" s="13">
        <v>200</v>
      </c>
      <c r="F359" s="25" t="s">
        <v>789</v>
      </c>
      <c r="G359" s="25" t="s">
        <v>950</v>
      </c>
      <c r="H359" s="80"/>
      <c r="I359" s="80"/>
    </row>
    <row r="360" spans="1:9">
      <c r="A360" s="190"/>
      <c r="B360" s="191"/>
      <c r="C360" s="25" t="s">
        <v>1044</v>
      </c>
      <c r="D360" s="25" t="s">
        <v>817</v>
      </c>
      <c r="E360" s="13">
        <v>400</v>
      </c>
      <c r="F360" s="25" t="s">
        <v>789</v>
      </c>
      <c r="G360" s="25" t="s">
        <v>950</v>
      </c>
      <c r="H360" s="80"/>
      <c r="I360" s="80"/>
    </row>
    <row r="361" spans="1:9" s="80" customFormat="1" ht="12">
      <c r="A361" s="190"/>
      <c r="B361" s="191"/>
      <c r="C361" s="25" t="s">
        <v>2914</v>
      </c>
      <c r="D361" s="25" t="s">
        <v>817</v>
      </c>
      <c r="E361" s="13">
        <v>1500</v>
      </c>
      <c r="F361" s="25" t="s">
        <v>851</v>
      </c>
      <c r="G361" s="25" t="s">
        <v>950</v>
      </c>
    </row>
    <row r="362" spans="1:9" s="80" customFormat="1" ht="12">
      <c r="A362" s="190"/>
      <c r="B362" s="191"/>
      <c r="C362" s="25" t="s">
        <v>1046</v>
      </c>
      <c r="D362" s="25" t="s">
        <v>817</v>
      </c>
      <c r="E362" s="13">
        <v>200</v>
      </c>
      <c r="F362" s="25" t="s">
        <v>789</v>
      </c>
      <c r="G362" s="25" t="s">
        <v>950</v>
      </c>
    </row>
    <row r="363" spans="1:9" s="80" customFormat="1" ht="12">
      <c r="A363" s="190">
        <v>5</v>
      </c>
      <c r="B363" s="191" t="s">
        <v>1048</v>
      </c>
      <c r="C363" s="25" t="s">
        <v>1049</v>
      </c>
      <c r="D363" s="25" t="s">
        <v>788</v>
      </c>
      <c r="E363" s="13">
        <v>300</v>
      </c>
      <c r="F363" s="25" t="s">
        <v>789</v>
      </c>
      <c r="G363" s="25" t="s">
        <v>950</v>
      </c>
      <c r="H363" s="86"/>
      <c r="I363" s="86"/>
    </row>
    <row r="364" spans="1:9" s="80" customFormat="1" ht="12">
      <c r="A364" s="190"/>
      <c r="B364" s="191"/>
      <c r="C364" s="25" t="s">
        <v>2914</v>
      </c>
      <c r="D364" s="25" t="s">
        <v>817</v>
      </c>
      <c r="E364" s="13">
        <v>1500</v>
      </c>
      <c r="F364" s="25" t="s">
        <v>851</v>
      </c>
      <c r="G364" s="25" t="s">
        <v>950</v>
      </c>
    </row>
    <row r="365" spans="1:9" s="80" customFormat="1" ht="12">
      <c r="A365" s="192">
        <v>6</v>
      </c>
      <c r="B365" s="195" t="s">
        <v>1050</v>
      </c>
      <c r="C365" s="88" t="s">
        <v>939</v>
      </c>
      <c r="D365" s="25" t="s">
        <v>817</v>
      </c>
      <c r="E365" s="13">
        <v>800</v>
      </c>
      <c r="F365" s="25" t="s">
        <v>789</v>
      </c>
      <c r="G365" s="25" t="s">
        <v>950</v>
      </c>
      <c r="H365" s="86"/>
      <c r="I365" s="86"/>
    </row>
    <row r="366" spans="1:9" s="80" customFormat="1" ht="12">
      <c r="A366" s="193"/>
      <c r="B366" s="196"/>
      <c r="C366" s="13" t="s">
        <v>1051</v>
      </c>
      <c r="D366" s="25" t="s">
        <v>466</v>
      </c>
      <c r="E366" s="13">
        <v>600</v>
      </c>
      <c r="F366" s="25" t="s">
        <v>789</v>
      </c>
      <c r="G366" s="25" t="s">
        <v>950</v>
      </c>
      <c r="H366" s="86"/>
      <c r="I366" s="86"/>
    </row>
    <row r="367" spans="1:9" s="80" customFormat="1" ht="12">
      <c r="A367" s="193"/>
      <c r="B367" s="196"/>
      <c r="C367" s="25" t="s">
        <v>2915</v>
      </c>
      <c r="D367" s="25" t="s">
        <v>1052</v>
      </c>
      <c r="E367" s="13">
        <v>1200</v>
      </c>
      <c r="F367" s="25" t="s">
        <v>789</v>
      </c>
      <c r="G367" s="25" t="s">
        <v>950</v>
      </c>
      <c r="H367" s="86"/>
      <c r="I367" s="86"/>
    </row>
    <row r="368" spans="1:9" s="80" customFormat="1" ht="12">
      <c r="A368" s="193"/>
      <c r="B368" s="196"/>
      <c r="C368" s="13" t="s">
        <v>1053</v>
      </c>
      <c r="D368" s="25" t="s">
        <v>1054</v>
      </c>
      <c r="E368" s="13">
        <v>1200</v>
      </c>
      <c r="F368" s="25" t="s">
        <v>789</v>
      </c>
      <c r="G368" s="25" t="s">
        <v>950</v>
      </c>
      <c r="H368" s="86"/>
      <c r="I368" s="86"/>
    </row>
    <row r="369" spans="1:9" s="80" customFormat="1" ht="12">
      <c r="A369" s="193"/>
      <c r="B369" s="196"/>
      <c r="C369" s="13" t="s">
        <v>2916</v>
      </c>
      <c r="D369" s="25" t="s">
        <v>956</v>
      </c>
      <c r="E369" s="13">
        <v>600</v>
      </c>
      <c r="F369" s="25" t="s">
        <v>789</v>
      </c>
      <c r="G369" s="25" t="s">
        <v>950</v>
      </c>
      <c r="H369" s="86"/>
      <c r="I369" s="86"/>
    </row>
    <row r="370" spans="1:9" s="80" customFormat="1" ht="12">
      <c r="A370" s="194"/>
      <c r="B370" s="197"/>
      <c r="C370" s="25" t="s">
        <v>2917</v>
      </c>
      <c r="D370" s="25" t="s">
        <v>956</v>
      </c>
      <c r="E370" s="13">
        <v>600</v>
      </c>
      <c r="F370" s="25" t="s">
        <v>789</v>
      </c>
      <c r="G370" s="25" t="s">
        <v>950</v>
      </c>
      <c r="H370" s="86"/>
      <c r="I370" s="86"/>
    </row>
    <row r="371" spans="1:9" s="80" customFormat="1" ht="12">
      <c r="A371" s="192">
        <v>7</v>
      </c>
      <c r="B371" s="195" t="s">
        <v>1055</v>
      </c>
      <c r="C371" s="88" t="s">
        <v>939</v>
      </c>
      <c r="D371" s="25" t="s">
        <v>817</v>
      </c>
      <c r="E371" s="13">
        <v>800</v>
      </c>
      <c r="F371" s="25" t="s">
        <v>789</v>
      </c>
      <c r="G371" s="25" t="s">
        <v>950</v>
      </c>
      <c r="H371" s="86"/>
      <c r="I371" s="86"/>
    </row>
    <row r="372" spans="1:9" s="80" customFormat="1" ht="12">
      <c r="A372" s="194"/>
      <c r="B372" s="197"/>
      <c r="C372" s="25" t="s">
        <v>2915</v>
      </c>
      <c r="D372" s="25" t="s">
        <v>1052</v>
      </c>
      <c r="E372" s="13">
        <v>1200</v>
      </c>
      <c r="F372" s="25" t="s">
        <v>789</v>
      </c>
      <c r="G372" s="25" t="s">
        <v>950</v>
      </c>
      <c r="H372" s="86"/>
      <c r="I372" s="86"/>
    </row>
    <row r="373" spans="1:9" s="80" customFormat="1" ht="12">
      <c r="A373" s="190">
        <v>8</v>
      </c>
      <c r="B373" s="191" t="s">
        <v>1056</v>
      </c>
      <c r="C373" s="25" t="s">
        <v>939</v>
      </c>
      <c r="D373" s="25" t="s">
        <v>817</v>
      </c>
      <c r="E373" s="13">
        <v>800</v>
      </c>
      <c r="F373" s="25" t="s">
        <v>789</v>
      </c>
      <c r="G373" s="25" t="s">
        <v>950</v>
      </c>
      <c r="H373" s="86"/>
      <c r="I373" s="86"/>
    </row>
    <row r="374" spans="1:9" s="80" customFormat="1" ht="12">
      <c r="A374" s="190"/>
      <c r="B374" s="191"/>
      <c r="C374" s="25" t="s">
        <v>2915</v>
      </c>
      <c r="D374" s="25" t="s">
        <v>1052</v>
      </c>
      <c r="E374" s="13">
        <v>1200</v>
      </c>
      <c r="F374" s="25" t="s">
        <v>789</v>
      </c>
      <c r="G374" s="25" t="s">
        <v>950</v>
      </c>
      <c r="H374" s="86"/>
      <c r="I374" s="86"/>
    </row>
    <row r="375" spans="1:9" s="80" customFormat="1" ht="12">
      <c r="A375" s="182" t="s">
        <v>620</v>
      </c>
      <c r="B375" s="183"/>
      <c r="C375" s="184"/>
      <c r="D375" s="182" t="s">
        <v>1057</v>
      </c>
      <c r="E375" s="184"/>
      <c r="F375" s="25" t="s">
        <v>851</v>
      </c>
      <c r="G375" s="25"/>
    </row>
    <row r="376" spans="1:9" s="86" customFormat="1">
      <c r="A376" s="13" t="s">
        <v>1</v>
      </c>
      <c r="B376" s="187" t="s">
        <v>2692</v>
      </c>
      <c r="C376" s="188"/>
      <c r="D376" s="188"/>
      <c r="E376" s="188"/>
      <c r="F376" s="188"/>
      <c r="G376" s="189"/>
      <c r="H376" s="17"/>
      <c r="I376" s="17"/>
    </row>
    <row r="377" spans="1:9" s="80" customFormat="1">
      <c r="A377" s="92"/>
      <c r="B377" s="1"/>
      <c r="C377" s="92"/>
      <c r="D377" s="92"/>
      <c r="E377" s="92"/>
      <c r="F377" s="92"/>
      <c r="G377" s="92"/>
      <c r="H377" s="1"/>
      <c r="I377" s="1"/>
    </row>
    <row r="378" spans="1:9" s="86" customFormat="1" ht="18.75">
      <c r="A378" s="181" t="s">
        <v>68</v>
      </c>
      <c r="B378" s="181"/>
      <c r="C378" s="181"/>
      <c r="D378" s="181"/>
      <c r="E378" s="181"/>
      <c r="F378" s="181"/>
      <c r="G378" s="181"/>
      <c r="H378" s="1"/>
      <c r="I378" s="1"/>
    </row>
    <row r="379" spans="1:9" s="86" customFormat="1" ht="24">
      <c r="A379" s="79" t="s">
        <v>1551</v>
      </c>
      <c r="B379" s="79" t="s">
        <v>595</v>
      </c>
      <c r="C379" s="79" t="s">
        <v>785</v>
      </c>
      <c r="D379" s="79" t="s">
        <v>597</v>
      </c>
      <c r="E379" s="79" t="s">
        <v>598</v>
      </c>
      <c r="F379" s="79" t="s">
        <v>2754</v>
      </c>
      <c r="G379" s="79" t="s">
        <v>786</v>
      </c>
      <c r="H379" s="80"/>
      <c r="I379" s="80"/>
    </row>
    <row r="380" spans="1:9" s="86" customFormat="1" ht="12">
      <c r="A380" s="25">
        <v>1</v>
      </c>
      <c r="B380" s="13"/>
      <c r="C380" s="13" t="s">
        <v>792</v>
      </c>
      <c r="D380" s="25" t="s">
        <v>1058</v>
      </c>
      <c r="E380" s="13">
        <v>300</v>
      </c>
      <c r="F380" s="25" t="s">
        <v>789</v>
      </c>
      <c r="G380" s="25" t="s">
        <v>950</v>
      </c>
      <c r="H380" s="80"/>
      <c r="I380" s="80"/>
    </row>
    <row r="381" spans="1:9" s="86" customFormat="1" ht="12">
      <c r="A381" s="25">
        <v>2</v>
      </c>
      <c r="B381" s="13"/>
      <c r="C381" s="13" t="s">
        <v>495</v>
      </c>
      <c r="D381" s="25" t="s">
        <v>1058</v>
      </c>
      <c r="E381" s="13">
        <v>400</v>
      </c>
      <c r="F381" s="25" t="s">
        <v>789</v>
      </c>
      <c r="G381" s="25" t="s">
        <v>950</v>
      </c>
      <c r="H381" s="80"/>
      <c r="I381" s="80"/>
    </row>
    <row r="382" spans="1:9" s="86" customFormat="1" ht="12">
      <c r="A382" s="25">
        <v>3</v>
      </c>
      <c r="B382" s="13"/>
      <c r="C382" s="13" t="s">
        <v>1059</v>
      </c>
      <c r="D382" s="25" t="s">
        <v>1058</v>
      </c>
      <c r="E382" s="13">
        <v>200</v>
      </c>
      <c r="F382" s="25" t="s">
        <v>789</v>
      </c>
      <c r="G382" s="25" t="s">
        <v>950</v>
      </c>
      <c r="H382" s="80"/>
      <c r="I382" s="80"/>
    </row>
    <row r="383" spans="1:9" s="86" customFormat="1" ht="12">
      <c r="A383" s="192">
        <v>4</v>
      </c>
      <c r="B383" s="195" t="s">
        <v>1060</v>
      </c>
      <c r="C383" s="25" t="s">
        <v>886</v>
      </c>
      <c r="D383" s="25" t="s">
        <v>1058</v>
      </c>
      <c r="E383" s="13">
        <v>800</v>
      </c>
      <c r="F383" s="25" t="s">
        <v>789</v>
      </c>
      <c r="G383" s="25" t="s">
        <v>950</v>
      </c>
      <c r="H383" s="80"/>
      <c r="I383" s="80"/>
    </row>
    <row r="384" spans="1:9" s="86" customFormat="1" ht="12">
      <c r="A384" s="194"/>
      <c r="B384" s="197"/>
      <c r="C384" s="25" t="s">
        <v>894</v>
      </c>
      <c r="D384" s="25" t="s">
        <v>1058</v>
      </c>
      <c r="E384" s="13">
        <v>500</v>
      </c>
      <c r="F384" s="25" t="s">
        <v>789</v>
      </c>
      <c r="G384" s="25" t="s">
        <v>950</v>
      </c>
      <c r="H384" s="80"/>
      <c r="I384" s="80"/>
    </row>
    <row r="385" spans="1:9" s="86" customFormat="1" ht="12">
      <c r="A385" s="25">
        <v>5</v>
      </c>
      <c r="B385" s="13"/>
      <c r="C385" s="13" t="s">
        <v>1061</v>
      </c>
      <c r="D385" s="25" t="s">
        <v>1058</v>
      </c>
      <c r="E385" s="13">
        <v>300</v>
      </c>
      <c r="F385" s="25" t="s">
        <v>789</v>
      </c>
      <c r="G385" s="25" t="s">
        <v>950</v>
      </c>
      <c r="H385" s="80"/>
      <c r="I385" s="80"/>
    </row>
    <row r="386" spans="1:9" s="86" customFormat="1" ht="12">
      <c r="A386" s="25">
        <v>6</v>
      </c>
      <c r="B386" s="13"/>
      <c r="C386" s="13" t="s">
        <v>1062</v>
      </c>
      <c r="D386" s="25" t="s">
        <v>1058</v>
      </c>
      <c r="E386" s="13">
        <v>300</v>
      </c>
      <c r="F386" s="25" t="s">
        <v>789</v>
      </c>
      <c r="G386" s="25" t="s">
        <v>950</v>
      </c>
      <c r="H386" s="80"/>
      <c r="I386" s="80"/>
    </row>
    <row r="387" spans="1:9" s="80" customFormat="1" ht="12">
      <c r="A387" s="192">
        <v>7</v>
      </c>
      <c r="B387" s="195" t="s">
        <v>844</v>
      </c>
      <c r="C387" s="25" t="s">
        <v>1063</v>
      </c>
      <c r="D387" s="25" t="s">
        <v>1058</v>
      </c>
      <c r="E387" s="13">
        <v>2500</v>
      </c>
      <c r="F387" s="25" t="s">
        <v>789</v>
      </c>
      <c r="G387" s="25" t="s">
        <v>950</v>
      </c>
    </row>
    <row r="388" spans="1:9" s="17" customFormat="1">
      <c r="A388" s="193"/>
      <c r="B388" s="196"/>
      <c r="C388" s="25" t="s">
        <v>925</v>
      </c>
      <c r="D388" s="25" t="s">
        <v>1058</v>
      </c>
      <c r="E388" s="13">
        <v>800</v>
      </c>
      <c r="F388" s="25" t="s">
        <v>789</v>
      </c>
      <c r="G388" s="25" t="s">
        <v>950</v>
      </c>
      <c r="H388" s="80"/>
      <c r="I388" s="80"/>
    </row>
    <row r="389" spans="1:9">
      <c r="A389" s="194"/>
      <c r="B389" s="197"/>
      <c r="C389" s="25" t="s">
        <v>1064</v>
      </c>
      <c r="D389" s="25" t="s">
        <v>1058</v>
      </c>
      <c r="E389" s="13">
        <v>500</v>
      </c>
      <c r="F389" s="25" t="s">
        <v>789</v>
      </c>
      <c r="G389" s="25" t="s">
        <v>950</v>
      </c>
      <c r="H389" s="80"/>
      <c r="I389" s="80"/>
    </row>
    <row r="390" spans="1:9">
      <c r="A390" s="182" t="s">
        <v>620</v>
      </c>
      <c r="B390" s="183"/>
      <c r="C390" s="184"/>
      <c r="D390" s="103"/>
      <c r="E390" s="13">
        <v>4600</v>
      </c>
      <c r="F390" s="25" t="s">
        <v>851</v>
      </c>
      <c r="G390" s="25"/>
      <c r="H390" s="80"/>
      <c r="I390" s="80"/>
    </row>
    <row r="391" spans="1:9" s="80" customFormat="1">
      <c r="A391" s="13" t="s">
        <v>1</v>
      </c>
      <c r="B391" s="187" t="s">
        <v>2692</v>
      </c>
      <c r="C391" s="188"/>
      <c r="D391" s="188"/>
      <c r="E391" s="188"/>
      <c r="F391" s="188"/>
      <c r="G391" s="189"/>
      <c r="H391" s="17"/>
      <c r="I391" s="17"/>
    </row>
    <row r="392" spans="1:9" s="80" customFormat="1">
      <c r="A392" s="92"/>
      <c r="B392" s="1"/>
      <c r="C392" s="92"/>
      <c r="D392" s="92"/>
      <c r="E392" s="92"/>
      <c r="F392" s="92"/>
      <c r="G392" s="92"/>
      <c r="H392" s="1"/>
      <c r="I392" s="1"/>
    </row>
    <row r="393" spans="1:9" s="80" customFormat="1" ht="18.75">
      <c r="A393" s="181" t="s">
        <v>2918</v>
      </c>
      <c r="B393" s="181"/>
      <c r="C393" s="181"/>
      <c r="D393" s="181"/>
      <c r="E393" s="181"/>
      <c r="F393" s="181"/>
      <c r="G393" s="181"/>
      <c r="H393" s="1"/>
      <c r="I393" s="1"/>
    </row>
    <row r="394" spans="1:9" s="80" customFormat="1" ht="24">
      <c r="A394" s="79" t="s">
        <v>1551</v>
      </c>
      <c r="B394" s="79" t="s">
        <v>595</v>
      </c>
      <c r="C394" s="79" t="s">
        <v>785</v>
      </c>
      <c r="D394" s="79" t="s">
        <v>597</v>
      </c>
      <c r="E394" s="79" t="s">
        <v>598</v>
      </c>
      <c r="F394" s="79" t="s">
        <v>2754</v>
      </c>
      <c r="G394" s="79" t="s">
        <v>786</v>
      </c>
    </row>
    <row r="395" spans="1:9" s="80" customFormat="1" ht="12">
      <c r="A395" s="25">
        <v>1</v>
      </c>
      <c r="B395" s="100"/>
      <c r="C395" s="13" t="s">
        <v>1065</v>
      </c>
      <c r="D395" s="25" t="s">
        <v>1066</v>
      </c>
      <c r="E395" s="25">
        <v>200</v>
      </c>
      <c r="F395" s="25" t="s">
        <v>789</v>
      </c>
      <c r="G395" s="25" t="s">
        <v>950</v>
      </c>
    </row>
    <row r="396" spans="1:9" s="80" customFormat="1" ht="12">
      <c r="A396" s="25">
        <v>2</v>
      </c>
      <c r="B396" s="100"/>
      <c r="C396" s="13" t="s">
        <v>792</v>
      </c>
      <c r="D396" s="25" t="s">
        <v>1066</v>
      </c>
      <c r="E396" s="25">
        <v>300</v>
      </c>
      <c r="F396" s="25" t="s">
        <v>789</v>
      </c>
      <c r="G396" s="25" t="s">
        <v>950</v>
      </c>
    </row>
    <row r="397" spans="1:9" s="80" customFormat="1" ht="12">
      <c r="A397" s="25">
        <v>3</v>
      </c>
      <c r="B397" s="100"/>
      <c r="C397" s="13" t="s">
        <v>795</v>
      </c>
      <c r="D397" s="25" t="s">
        <v>1066</v>
      </c>
      <c r="E397" s="25">
        <v>100</v>
      </c>
      <c r="F397" s="25" t="s">
        <v>789</v>
      </c>
      <c r="G397" s="25" t="s">
        <v>950</v>
      </c>
    </row>
    <row r="398" spans="1:9" s="80" customFormat="1" ht="12">
      <c r="A398" s="25">
        <v>4</v>
      </c>
      <c r="B398" s="100"/>
      <c r="C398" s="13" t="s">
        <v>1061</v>
      </c>
      <c r="D398" s="25" t="s">
        <v>1066</v>
      </c>
      <c r="E398" s="25">
        <v>300</v>
      </c>
      <c r="F398" s="25" t="s">
        <v>789</v>
      </c>
      <c r="G398" s="25" t="s">
        <v>950</v>
      </c>
    </row>
    <row r="399" spans="1:9" s="80" customFormat="1" ht="12">
      <c r="A399" s="25">
        <v>5</v>
      </c>
      <c r="B399" s="100"/>
      <c r="C399" s="13" t="s">
        <v>787</v>
      </c>
      <c r="D399" s="25" t="s">
        <v>1066</v>
      </c>
      <c r="E399" s="25">
        <v>200</v>
      </c>
      <c r="F399" s="25" t="s">
        <v>789</v>
      </c>
      <c r="G399" s="25" t="s">
        <v>950</v>
      </c>
    </row>
    <row r="400" spans="1:9" s="80" customFormat="1" ht="12">
      <c r="A400" s="25">
        <v>6</v>
      </c>
      <c r="B400" s="13" t="s">
        <v>1067</v>
      </c>
      <c r="C400" s="13" t="s">
        <v>799</v>
      </c>
      <c r="D400" s="25" t="s">
        <v>1066</v>
      </c>
      <c r="E400" s="16">
        <v>200</v>
      </c>
      <c r="F400" s="25" t="s">
        <v>789</v>
      </c>
      <c r="G400" s="25" t="s">
        <v>950</v>
      </c>
    </row>
    <row r="401" spans="1:9" s="80" customFormat="1" ht="12">
      <c r="A401" s="25">
        <v>7</v>
      </c>
      <c r="B401" s="100"/>
      <c r="C401" s="13" t="s">
        <v>803</v>
      </c>
      <c r="D401" s="25" t="s">
        <v>1066</v>
      </c>
      <c r="E401" s="16">
        <v>200</v>
      </c>
      <c r="F401" s="25" t="s">
        <v>789</v>
      </c>
      <c r="G401" s="25" t="s">
        <v>950</v>
      </c>
    </row>
    <row r="402" spans="1:9" s="80" customFormat="1" ht="12">
      <c r="A402" s="25">
        <v>8</v>
      </c>
      <c r="B402" s="100"/>
      <c r="C402" s="13" t="s">
        <v>801</v>
      </c>
      <c r="D402" s="25" t="s">
        <v>1066</v>
      </c>
      <c r="E402" s="16">
        <v>200</v>
      </c>
      <c r="F402" s="25" t="s">
        <v>789</v>
      </c>
      <c r="G402" s="25" t="s">
        <v>950</v>
      </c>
    </row>
    <row r="403" spans="1:9" s="17" customFormat="1">
      <c r="A403" s="25">
        <v>9</v>
      </c>
      <c r="B403" s="100"/>
      <c r="C403" s="13" t="s">
        <v>807</v>
      </c>
      <c r="D403" s="25" t="s">
        <v>1066</v>
      </c>
      <c r="E403" s="16">
        <v>400</v>
      </c>
      <c r="F403" s="25" t="s">
        <v>789</v>
      </c>
      <c r="G403" s="25" t="s">
        <v>950</v>
      </c>
      <c r="H403" s="80"/>
      <c r="I403" s="80"/>
    </row>
    <row r="404" spans="1:9">
      <c r="A404" s="25">
        <v>10</v>
      </c>
      <c r="B404" s="100"/>
      <c r="C404" s="13" t="s">
        <v>805</v>
      </c>
      <c r="D404" s="25" t="s">
        <v>1066</v>
      </c>
      <c r="E404" s="16">
        <v>200</v>
      </c>
      <c r="F404" s="25" t="s">
        <v>789</v>
      </c>
      <c r="G404" s="25" t="s">
        <v>950</v>
      </c>
      <c r="H404" s="80"/>
      <c r="I404" s="80"/>
    </row>
    <row r="405" spans="1:9">
      <c r="A405" s="25">
        <v>11</v>
      </c>
      <c r="B405" s="100"/>
      <c r="C405" s="13" t="s">
        <v>811</v>
      </c>
      <c r="D405" s="25" t="s">
        <v>1066</v>
      </c>
      <c r="E405" s="16">
        <v>200</v>
      </c>
      <c r="F405" s="25" t="s">
        <v>789</v>
      </c>
      <c r="G405" s="25" t="s">
        <v>950</v>
      </c>
      <c r="H405" s="80"/>
      <c r="I405" s="80"/>
    </row>
    <row r="406" spans="1:9" s="80" customFormat="1" ht="12">
      <c r="A406" s="25">
        <v>12</v>
      </c>
      <c r="B406" s="100"/>
      <c r="C406" s="13" t="s">
        <v>809</v>
      </c>
      <c r="D406" s="25" t="s">
        <v>1066</v>
      </c>
      <c r="E406" s="16">
        <v>300</v>
      </c>
      <c r="F406" s="25" t="s">
        <v>789</v>
      </c>
      <c r="G406" s="25" t="s">
        <v>950</v>
      </c>
    </row>
    <row r="407" spans="1:9" s="80" customFormat="1" ht="12">
      <c r="A407" s="25">
        <v>13</v>
      </c>
      <c r="B407" s="195" t="s">
        <v>1068</v>
      </c>
      <c r="C407" s="25" t="s">
        <v>887</v>
      </c>
      <c r="D407" s="25" t="s">
        <v>1066</v>
      </c>
      <c r="E407" s="16">
        <v>300</v>
      </c>
      <c r="F407" s="25" t="s">
        <v>789</v>
      </c>
      <c r="G407" s="25" t="s">
        <v>950</v>
      </c>
    </row>
    <row r="408" spans="1:9" s="80" customFormat="1" ht="12">
      <c r="A408" s="25">
        <v>14</v>
      </c>
      <c r="B408" s="196"/>
      <c r="C408" s="13" t="s">
        <v>889</v>
      </c>
      <c r="D408" s="25" t="s">
        <v>1066</v>
      </c>
      <c r="E408" s="16">
        <v>200</v>
      </c>
      <c r="F408" s="25" t="s">
        <v>789</v>
      </c>
      <c r="G408" s="25" t="s">
        <v>950</v>
      </c>
    </row>
    <row r="409" spans="1:9" s="80" customFormat="1" ht="12">
      <c r="A409" s="25">
        <v>15</v>
      </c>
      <c r="B409" s="196"/>
      <c r="C409" s="13" t="s">
        <v>891</v>
      </c>
      <c r="D409" s="25" t="s">
        <v>1066</v>
      </c>
      <c r="E409" s="16">
        <v>500</v>
      </c>
      <c r="F409" s="25" t="s">
        <v>789</v>
      </c>
      <c r="G409" s="25" t="s">
        <v>950</v>
      </c>
    </row>
    <row r="410" spans="1:9" s="80" customFormat="1" ht="12">
      <c r="A410" s="25">
        <v>16</v>
      </c>
      <c r="B410" s="197"/>
      <c r="C410" s="13" t="s">
        <v>805</v>
      </c>
      <c r="D410" s="25" t="s">
        <v>1066</v>
      </c>
      <c r="E410" s="16">
        <v>200</v>
      </c>
      <c r="F410" s="25" t="s">
        <v>789</v>
      </c>
      <c r="G410" s="25" t="s">
        <v>950</v>
      </c>
    </row>
    <row r="411" spans="1:9" s="80" customFormat="1" ht="12">
      <c r="A411" s="25">
        <v>17</v>
      </c>
      <c r="B411" s="13" t="s">
        <v>894</v>
      </c>
      <c r="C411" s="13" t="s">
        <v>1069</v>
      </c>
      <c r="D411" s="25" t="s">
        <v>1066</v>
      </c>
      <c r="E411" s="25">
        <v>500</v>
      </c>
      <c r="F411" s="25" t="s">
        <v>789</v>
      </c>
      <c r="G411" s="25" t="s">
        <v>950</v>
      </c>
    </row>
    <row r="412" spans="1:9" s="80" customFormat="1" ht="12">
      <c r="A412" s="25">
        <v>18</v>
      </c>
      <c r="B412" s="195" t="s">
        <v>1070</v>
      </c>
      <c r="C412" s="13" t="s">
        <v>816</v>
      </c>
      <c r="D412" s="25" t="s">
        <v>1066</v>
      </c>
      <c r="E412" s="16">
        <v>400</v>
      </c>
      <c r="F412" s="25" t="s">
        <v>789</v>
      </c>
      <c r="G412" s="25" t="s">
        <v>950</v>
      </c>
    </row>
    <row r="413" spans="1:9" s="80" customFormat="1" ht="12">
      <c r="A413" s="25">
        <v>19</v>
      </c>
      <c r="B413" s="196"/>
      <c r="C413" s="13" t="s">
        <v>801</v>
      </c>
      <c r="D413" s="25" t="s">
        <v>1066</v>
      </c>
      <c r="E413" s="16">
        <v>200</v>
      </c>
      <c r="F413" s="25" t="s">
        <v>789</v>
      </c>
      <c r="G413" s="25" t="s">
        <v>950</v>
      </c>
    </row>
    <row r="414" spans="1:9" s="17" customFormat="1">
      <c r="A414" s="25">
        <v>20</v>
      </c>
      <c r="B414" s="196"/>
      <c r="C414" s="13" t="s">
        <v>803</v>
      </c>
      <c r="D414" s="25" t="s">
        <v>1066</v>
      </c>
      <c r="E414" s="16">
        <v>200</v>
      </c>
      <c r="F414" s="25" t="s">
        <v>789</v>
      </c>
      <c r="G414" s="25" t="s">
        <v>950</v>
      </c>
      <c r="H414" s="80"/>
      <c r="I414" s="80"/>
    </row>
    <row r="415" spans="1:9">
      <c r="A415" s="25">
        <v>21</v>
      </c>
      <c r="B415" s="196"/>
      <c r="C415" s="13" t="s">
        <v>799</v>
      </c>
      <c r="D415" s="25" t="s">
        <v>1066</v>
      </c>
      <c r="E415" s="16">
        <v>200</v>
      </c>
      <c r="F415" s="25" t="s">
        <v>789</v>
      </c>
      <c r="G415" s="25" t="s">
        <v>950</v>
      </c>
      <c r="H415" s="80"/>
      <c r="I415" s="80"/>
    </row>
    <row r="416" spans="1:9">
      <c r="A416" s="25">
        <v>22</v>
      </c>
      <c r="B416" s="196"/>
      <c r="C416" s="13" t="s">
        <v>900</v>
      </c>
      <c r="D416" s="25" t="s">
        <v>1066</v>
      </c>
      <c r="E416" s="16">
        <v>200</v>
      </c>
      <c r="F416" s="25" t="s">
        <v>789</v>
      </c>
      <c r="G416" s="25" t="s">
        <v>950</v>
      </c>
      <c r="H416" s="80"/>
      <c r="I416" s="80"/>
    </row>
    <row r="417" spans="1:9" s="80" customFormat="1" ht="12">
      <c r="A417" s="25">
        <v>23</v>
      </c>
      <c r="B417" s="196"/>
      <c r="C417" s="13" t="s">
        <v>1071</v>
      </c>
      <c r="D417" s="25" t="s">
        <v>1066</v>
      </c>
      <c r="E417" s="16">
        <v>300</v>
      </c>
      <c r="F417" s="25" t="s">
        <v>789</v>
      </c>
      <c r="G417" s="25" t="s">
        <v>950</v>
      </c>
    </row>
    <row r="418" spans="1:9" s="80" customFormat="1" ht="12">
      <c r="A418" s="25">
        <v>24</v>
      </c>
      <c r="B418" s="196"/>
      <c r="C418" s="13" t="s">
        <v>811</v>
      </c>
      <c r="D418" s="25" t="s">
        <v>1066</v>
      </c>
      <c r="E418" s="16">
        <v>200</v>
      </c>
      <c r="F418" s="25" t="s">
        <v>789</v>
      </c>
      <c r="G418" s="25" t="s">
        <v>950</v>
      </c>
    </row>
    <row r="419" spans="1:9" s="80" customFormat="1" ht="12">
      <c r="A419" s="25">
        <v>25</v>
      </c>
      <c r="B419" s="197"/>
      <c r="C419" s="13" t="s">
        <v>821</v>
      </c>
      <c r="D419" s="25" t="s">
        <v>1066</v>
      </c>
      <c r="E419" s="16">
        <v>1500</v>
      </c>
      <c r="F419" s="25" t="s">
        <v>789</v>
      </c>
      <c r="G419" s="25" t="s">
        <v>950</v>
      </c>
    </row>
    <row r="420" spans="1:9" s="80" customFormat="1" ht="12">
      <c r="A420" s="25">
        <v>26</v>
      </c>
      <c r="B420" s="195" t="s">
        <v>1072</v>
      </c>
      <c r="C420" s="13" t="s">
        <v>799</v>
      </c>
      <c r="D420" s="25" t="s">
        <v>1066</v>
      </c>
      <c r="E420" s="25">
        <v>200</v>
      </c>
      <c r="F420" s="25" t="s">
        <v>789</v>
      </c>
      <c r="G420" s="25" t="s">
        <v>950</v>
      </c>
    </row>
    <row r="421" spans="1:9" s="80" customFormat="1" ht="12">
      <c r="A421" s="25">
        <v>27</v>
      </c>
      <c r="B421" s="196"/>
      <c r="C421" s="13" t="s">
        <v>801</v>
      </c>
      <c r="D421" s="25" t="s">
        <v>1066</v>
      </c>
      <c r="E421" s="25">
        <v>200</v>
      </c>
      <c r="F421" s="25" t="s">
        <v>789</v>
      </c>
      <c r="G421" s="25" t="s">
        <v>950</v>
      </c>
    </row>
    <row r="422" spans="1:9" s="80" customFormat="1" ht="12">
      <c r="A422" s="25">
        <v>28</v>
      </c>
      <c r="B422" s="196"/>
      <c r="C422" s="13" t="s">
        <v>803</v>
      </c>
      <c r="D422" s="25" t="s">
        <v>1066</v>
      </c>
      <c r="E422" s="25">
        <v>200</v>
      </c>
      <c r="F422" s="25" t="s">
        <v>789</v>
      </c>
      <c r="G422" s="25" t="s">
        <v>950</v>
      </c>
    </row>
    <row r="423" spans="1:9" s="80" customFormat="1" ht="12">
      <c r="A423" s="25">
        <v>29</v>
      </c>
      <c r="B423" s="197"/>
      <c r="C423" s="13" t="s">
        <v>900</v>
      </c>
      <c r="D423" s="25" t="s">
        <v>1066</v>
      </c>
      <c r="E423" s="25">
        <v>200</v>
      </c>
      <c r="F423" s="25" t="s">
        <v>789</v>
      </c>
      <c r="G423" s="25" t="s">
        <v>950</v>
      </c>
    </row>
    <row r="424" spans="1:9" s="80" customFormat="1" ht="24">
      <c r="A424" s="25">
        <v>30</v>
      </c>
      <c r="B424" s="13" t="s">
        <v>1073</v>
      </c>
      <c r="C424" s="13" t="s">
        <v>1074</v>
      </c>
      <c r="D424" s="25" t="s">
        <v>1066</v>
      </c>
      <c r="E424" s="25">
        <v>200</v>
      </c>
      <c r="F424" s="25" t="s">
        <v>789</v>
      </c>
      <c r="G424" s="25" t="s">
        <v>950</v>
      </c>
    </row>
    <row r="425" spans="1:9" s="80" customFormat="1" ht="12">
      <c r="A425" s="25">
        <v>31</v>
      </c>
      <c r="B425" s="13" t="s">
        <v>844</v>
      </c>
      <c r="C425" s="13" t="s">
        <v>844</v>
      </c>
      <c r="D425" s="25" t="s">
        <v>1066</v>
      </c>
      <c r="E425" s="25">
        <v>3000</v>
      </c>
      <c r="F425" s="25" t="s">
        <v>789</v>
      </c>
      <c r="G425" s="25" t="s">
        <v>950</v>
      </c>
    </row>
    <row r="426" spans="1:9" s="17" customFormat="1">
      <c r="A426" s="25">
        <v>32</v>
      </c>
      <c r="B426" s="13" t="s">
        <v>1075</v>
      </c>
      <c r="C426" s="13" t="s">
        <v>1075</v>
      </c>
      <c r="D426" s="103" t="s">
        <v>855</v>
      </c>
      <c r="E426" s="25" t="s">
        <v>2919</v>
      </c>
      <c r="F426" s="25" t="s">
        <v>789</v>
      </c>
      <c r="G426" s="25" t="s">
        <v>950</v>
      </c>
      <c r="H426" s="80"/>
      <c r="I426" s="80"/>
    </row>
    <row r="427" spans="1:9" ht="14.25">
      <c r="A427" s="190">
        <v>33</v>
      </c>
      <c r="B427" s="195" t="s">
        <v>856</v>
      </c>
      <c r="C427" s="13" t="s">
        <v>857</v>
      </c>
      <c r="D427" s="13" t="s">
        <v>858</v>
      </c>
      <c r="E427" s="13" t="s">
        <v>2893</v>
      </c>
      <c r="F427" s="25" t="s">
        <v>851</v>
      </c>
      <c r="G427" s="25" t="s">
        <v>950</v>
      </c>
      <c r="H427" s="80"/>
      <c r="I427" s="80"/>
    </row>
    <row r="428" spans="1:9" ht="26.25">
      <c r="A428" s="190"/>
      <c r="B428" s="196"/>
      <c r="C428" s="13" t="s">
        <v>857</v>
      </c>
      <c r="D428" s="13" t="s">
        <v>858</v>
      </c>
      <c r="E428" s="13" t="s">
        <v>2894</v>
      </c>
      <c r="F428" s="25" t="s">
        <v>851</v>
      </c>
      <c r="G428" s="25" t="s">
        <v>950</v>
      </c>
      <c r="H428" s="80"/>
      <c r="I428" s="80"/>
    </row>
    <row r="429" spans="1:9" s="80" customFormat="1" ht="38.25">
      <c r="A429" s="190">
        <v>34</v>
      </c>
      <c r="B429" s="196"/>
      <c r="C429" s="13" t="s">
        <v>859</v>
      </c>
      <c r="D429" s="13" t="s">
        <v>858</v>
      </c>
      <c r="E429" s="89" t="s">
        <v>2895</v>
      </c>
      <c r="F429" s="25" t="s">
        <v>851</v>
      </c>
      <c r="G429" s="25" t="s">
        <v>950</v>
      </c>
    </row>
    <row r="430" spans="1:9" s="80" customFormat="1" ht="38.25">
      <c r="A430" s="190"/>
      <c r="B430" s="196"/>
      <c r="C430" s="13" t="s">
        <v>859</v>
      </c>
      <c r="D430" s="13" t="s">
        <v>858</v>
      </c>
      <c r="E430" s="89" t="s">
        <v>2896</v>
      </c>
      <c r="F430" s="25" t="s">
        <v>851</v>
      </c>
      <c r="G430" s="25" t="s">
        <v>950</v>
      </c>
    </row>
    <row r="431" spans="1:9" s="80" customFormat="1" ht="12">
      <c r="A431" s="25">
        <v>35</v>
      </c>
      <c r="B431" s="196"/>
      <c r="C431" s="13" t="s">
        <v>860</v>
      </c>
      <c r="D431" s="13" t="s">
        <v>858</v>
      </c>
      <c r="E431" s="16">
        <v>1200</v>
      </c>
      <c r="F431" s="25" t="s">
        <v>789</v>
      </c>
      <c r="G431" s="25" t="s">
        <v>950</v>
      </c>
    </row>
    <row r="432" spans="1:9" s="80" customFormat="1" ht="12">
      <c r="A432" s="25">
        <v>36</v>
      </c>
      <c r="B432" s="196"/>
      <c r="C432" s="13" t="s">
        <v>861</v>
      </c>
      <c r="D432" s="13" t="s">
        <v>858</v>
      </c>
      <c r="E432" s="16">
        <v>1200</v>
      </c>
      <c r="F432" s="25" t="s">
        <v>789</v>
      </c>
      <c r="G432" s="25" t="s">
        <v>950</v>
      </c>
    </row>
    <row r="433" spans="1:9" s="80" customFormat="1" ht="12">
      <c r="A433" s="25">
        <v>37</v>
      </c>
      <c r="B433" s="196"/>
      <c r="C433" s="13" t="s">
        <v>862</v>
      </c>
      <c r="D433" s="13" t="s">
        <v>858</v>
      </c>
      <c r="E433" s="16">
        <v>1800</v>
      </c>
      <c r="F433" s="25" t="s">
        <v>789</v>
      </c>
      <c r="G433" s="25" t="s">
        <v>950</v>
      </c>
    </row>
    <row r="434" spans="1:9" s="80" customFormat="1" ht="12">
      <c r="A434" s="25">
        <v>38</v>
      </c>
      <c r="B434" s="196"/>
      <c r="C434" s="13" t="s">
        <v>863</v>
      </c>
      <c r="D434" s="13" t="s">
        <v>858</v>
      </c>
      <c r="E434" s="16">
        <v>1200</v>
      </c>
      <c r="F434" s="25" t="s">
        <v>789</v>
      </c>
      <c r="G434" s="25" t="s">
        <v>950</v>
      </c>
    </row>
    <row r="435" spans="1:9" s="80" customFormat="1" ht="12">
      <c r="A435" s="25">
        <v>39</v>
      </c>
      <c r="B435" s="196"/>
      <c r="C435" s="13" t="s">
        <v>864</v>
      </c>
      <c r="D435" s="13" t="s">
        <v>858</v>
      </c>
      <c r="E435" s="16">
        <v>800</v>
      </c>
      <c r="F435" s="25" t="s">
        <v>789</v>
      </c>
      <c r="G435" s="25" t="s">
        <v>950</v>
      </c>
    </row>
    <row r="436" spans="1:9" s="80" customFormat="1" ht="12">
      <c r="A436" s="25">
        <v>40</v>
      </c>
      <c r="B436" s="196"/>
      <c r="C436" s="13" t="s">
        <v>865</v>
      </c>
      <c r="D436" s="13" t="s">
        <v>858</v>
      </c>
      <c r="E436" s="16">
        <v>1000</v>
      </c>
      <c r="F436" s="25" t="s">
        <v>789</v>
      </c>
      <c r="G436" s="25" t="s">
        <v>950</v>
      </c>
    </row>
    <row r="437" spans="1:9" s="80" customFormat="1" ht="12">
      <c r="A437" s="25">
        <v>41</v>
      </c>
      <c r="B437" s="196"/>
      <c r="C437" s="13" t="s">
        <v>866</v>
      </c>
      <c r="D437" s="13" t="s">
        <v>858</v>
      </c>
      <c r="E437" s="16">
        <v>600</v>
      </c>
      <c r="F437" s="25" t="s">
        <v>789</v>
      </c>
      <c r="G437" s="25" t="s">
        <v>950</v>
      </c>
    </row>
    <row r="438" spans="1:9" s="80" customFormat="1" ht="12">
      <c r="A438" s="25">
        <v>42</v>
      </c>
      <c r="B438" s="197"/>
      <c r="C438" s="13" t="s">
        <v>867</v>
      </c>
      <c r="D438" s="13" t="s">
        <v>858</v>
      </c>
      <c r="E438" s="16">
        <v>600</v>
      </c>
      <c r="F438" s="25" t="s">
        <v>789</v>
      </c>
      <c r="G438" s="25" t="s">
        <v>950</v>
      </c>
    </row>
    <row r="439" spans="1:9" s="80" customFormat="1" ht="12">
      <c r="A439" s="25">
        <v>43</v>
      </c>
      <c r="B439" s="25" t="s">
        <v>1076</v>
      </c>
      <c r="C439" s="25"/>
      <c r="D439" s="103"/>
      <c r="E439" s="25" t="s">
        <v>984</v>
      </c>
      <c r="F439" s="25"/>
      <c r="G439" s="25"/>
    </row>
    <row r="440" spans="1:9" s="80" customFormat="1" ht="12">
      <c r="A440" s="25">
        <v>44</v>
      </c>
      <c r="B440" s="25" t="s">
        <v>1077</v>
      </c>
      <c r="C440" s="25"/>
      <c r="D440" s="103"/>
      <c r="E440" s="25" t="s">
        <v>984</v>
      </c>
      <c r="F440" s="25"/>
      <c r="G440" s="25"/>
    </row>
    <row r="441" spans="1:9" s="80" customFormat="1" ht="12">
      <c r="A441" s="182" t="s">
        <v>620</v>
      </c>
      <c r="B441" s="183"/>
      <c r="C441" s="184"/>
      <c r="D441" s="103"/>
      <c r="E441" s="25"/>
      <c r="F441" s="25"/>
      <c r="G441" s="25"/>
    </row>
    <row r="442" spans="1:9" s="80" customFormat="1">
      <c r="A442" s="13" t="s">
        <v>1</v>
      </c>
      <c r="B442" s="187" t="s">
        <v>2692</v>
      </c>
      <c r="C442" s="188"/>
      <c r="D442" s="188"/>
      <c r="E442" s="188"/>
      <c r="F442" s="188"/>
      <c r="G442" s="189"/>
      <c r="H442" s="17"/>
      <c r="I442" s="17"/>
    </row>
    <row r="443" spans="1:9" s="80" customFormat="1">
      <c r="A443" s="92"/>
      <c r="B443" s="1"/>
      <c r="C443" s="92"/>
      <c r="D443" s="92"/>
      <c r="E443" s="92"/>
      <c r="F443" s="92"/>
      <c r="G443" s="92"/>
      <c r="H443" s="1"/>
      <c r="I443" s="1"/>
    </row>
    <row r="444" spans="1:9" ht="18.75">
      <c r="A444" s="181" t="s">
        <v>71</v>
      </c>
      <c r="B444" s="181"/>
      <c r="C444" s="181"/>
      <c r="D444" s="181"/>
      <c r="E444" s="181"/>
      <c r="F444" s="181"/>
      <c r="G444" s="181"/>
    </row>
    <row r="445" spans="1:9" ht="24">
      <c r="A445" s="79" t="s">
        <v>1551</v>
      </c>
      <c r="B445" s="79" t="s">
        <v>595</v>
      </c>
      <c r="C445" s="79" t="s">
        <v>785</v>
      </c>
      <c r="D445" s="79" t="s">
        <v>597</v>
      </c>
      <c r="E445" s="79" t="s">
        <v>598</v>
      </c>
      <c r="F445" s="79" t="s">
        <v>2754</v>
      </c>
      <c r="G445" s="79" t="s">
        <v>786</v>
      </c>
      <c r="H445" s="80"/>
      <c r="I445" s="80"/>
    </row>
    <row r="446" spans="1:9">
      <c r="A446" s="25">
        <v>1</v>
      </c>
      <c r="B446" s="25" t="s">
        <v>1078</v>
      </c>
      <c r="C446" s="25" t="s">
        <v>1078</v>
      </c>
      <c r="D446" s="25" t="s">
        <v>843</v>
      </c>
      <c r="E446" s="25">
        <v>500</v>
      </c>
      <c r="F446" s="25" t="s">
        <v>789</v>
      </c>
      <c r="G446" s="25" t="s">
        <v>950</v>
      </c>
      <c r="H446" s="80"/>
      <c r="I446" s="80"/>
    </row>
    <row r="447" spans="1:9" s="80" customFormat="1" ht="12">
      <c r="A447" s="192">
        <v>2</v>
      </c>
      <c r="B447" s="192" t="s">
        <v>1079</v>
      </c>
      <c r="C447" s="25" t="s">
        <v>1080</v>
      </c>
      <c r="D447" s="25" t="s">
        <v>1081</v>
      </c>
      <c r="E447" s="25">
        <v>300</v>
      </c>
      <c r="F447" s="25" t="s">
        <v>789</v>
      </c>
      <c r="G447" s="25" t="s">
        <v>950</v>
      </c>
    </row>
    <row r="448" spans="1:9" s="80" customFormat="1" ht="12">
      <c r="A448" s="193"/>
      <c r="B448" s="193"/>
      <c r="C448" s="25" t="s">
        <v>1082</v>
      </c>
      <c r="D448" s="25" t="s">
        <v>1081</v>
      </c>
      <c r="E448" s="25">
        <v>300</v>
      </c>
      <c r="F448" s="25" t="s">
        <v>789</v>
      </c>
      <c r="G448" s="25" t="s">
        <v>950</v>
      </c>
    </row>
    <row r="449" spans="1:9" s="80" customFormat="1" ht="12">
      <c r="A449" s="194"/>
      <c r="B449" s="194"/>
      <c r="C449" s="25" t="s">
        <v>1083</v>
      </c>
      <c r="D449" s="25" t="s">
        <v>1081</v>
      </c>
      <c r="E449" s="25">
        <v>200</v>
      </c>
      <c r="F449" s="25" t="s">
        <v>789</v>
      </c>
      <c r="G449" s="25" t="s">
        <v>950</v>
      </c>
    </row>
    <row r="450" spans="1:9" s="80" customFormat="1" ht="12">
      <c r="A450" s="192">
        <v>3</v>
      </c>
      <c r="B450" s="192" t="s">
        <v>1084</v>
      </c>
      <c r="C450" s="13" t="s">
        <v>1085</v>
      </c>
      <c r="D450" s="25" t="s">
        <v>1081</v>
      </c>
      <c r="E450" s="25">
        <v>300</v>
      </c>
      <c r="F450" s="25" t="s">
        <v>789</v>
      </c>
      <c r="G450" s="25" t="s">
        <v>950</v>
      </c>
    </row>
    <row r="451" spans="1:9" s="80" customFormat="1" ht="12">
      <c r="A451" s="193"/>
      <c r="B451" s="193"/>
      <c r="C451" s="25" t="s">
        <v>1086</v>
      </c>
      <c r="D451" s="25" t="s">
        <v>1081</v>
      </c>
      <c r="E451" s="25">
        <v>300</v>
      </c>
      <c r="F451" s="25" t="s">
        <v>789</v>
      </c>
      <c r="G451" s="25" t="s">
        <v>950</v>
      </c>
    </row>
    <row r="452" spans="1:9" s="80" customFormat="1" ht="12">
      <c r="A452" s="193"/>
      <c r="B452" s="193"/>
      <c r="C452" s="25" t="s">
        <v>1087</v>
      </c>
      <c r="D452" s="25" t="s">
        <v>1081</v>
      </c>
      <c r="E452" s="25">
        <v>300</v>
      </c>
      <c r="F452" s="25" t="s">
        <v>789</v>
      </c>
      <c r="G452" s="25" t="s">
        <v>950</v>
      </c>
    </row>
    <row r="453" spans="1:9" s="80" customFormat="1" ht="12">
      <c r="A453" s="193"/>
      <c r="B453" s="193"/>
      <c r="C453" s="25" t="s">
        <v>985</v>
      </c>
      <c r="D453" s="25" t="s">
        <v>1081</v>
      </c>
      <c r="E453" s="25" t="s">
        <v>2920</v>
      </c>
      <c r="F453" s="25" t="s">
        <v>789</v>
      </c>
      <c r="G453" s="25" t="s">
        <v>950</v>
      </c>
    </row>
    <row r="454" spans="1:9" s="80" customFormat="1" ht="12">
      <c r="A454" s="193"/>
      <c r="B454" s="193"/>
      <c r="C454" s="25" t="s">
        <v>1080</v>
      </c>
      <c r="D454" s="25" t="s">
        <v>1081</v>
      </c>
      <c r="E454" s="25">
        <v>300</v>
      </c>
      <c r="F454" s="25" t="s">
        <v>789</v>
      </c>
      <c r="G454" s="25" t="s">
        <v>950</v>
      </c>
    </row>
    <row r="455" spans="1:9" s="80" customFormat="1" ht="12">
      <c r="A455" s="193"/>
      <c r="B455" s="193"/>
      <c r="C455" s="25" t="s">
        <v>1082</v>
      </c>
      <c r="D455" s="25" t="s">
        <v>1081</v>
      </c>
      <c r="E455" s="25">
        <v>300</v>
      </c>
      <c r="F455" s="25" t="s">
        <v>789</v>
      </c>
      <c r="G455" s="25" t="s">
        <v>950</v>
      </c>
    </row>
    <row r="456" spans="1:9" s="80" customFormat="1" ht="12">
      <c r="A456" s="193"/>
      <c r="B456" s="193"/>
      <c r="C456" s="25" t="s">
        <v>1088</v>
      </c>
      <c r="D456" s="25" t="s">
        <v>1081</v>
      </c>
      <c r="E456" s="25">
        <v>200</v>
      </c>
      <c r="F456" s="25" t="s">
        <v>789</v>
      </c>
      <c r="G456" s="25" t="s">
        <v>950</v>
      </c>
    </row>
    <row r="457" spans="1:9">
      <c r="A457" s="193"/>
      <c r="B457" s="193"/>
      <c r="C457" s="13" t="s">
        <v>1083</v>
      </c>
      <c r="D457" s="25" t="s">
        <v>1081</v>
      </c>
      <c r="E457" s="25">
        <v>200</v>
      </c>
      <c r="F457" s="25" t="s">
        <v>789</v>
      </c>
      <c r="G457" s="25" t="s">
        <v>950</v>
      </c>
      <c r="H457" s="80"/>
      <c r="I457" s="80"/>
    </row>
    <row r="458" spans="1:9">
      <c r="A458" s="194"/>
      <c r="B458" s="194"/>
      <c r="C458" s="25" t="s">
        <v>1089</v>
      </c>
      <c r="D458" s="25" t="s">
        <v>1081</v>
      </c>
      <c r="E458" s="25">
        <v>300</v>
      </c>
      <c r="F458" s="25" t="s">
        <v>789</v>
      </c>
      <c r="G458" s="25" t="s">
        <v>950</v>
      </c>
      <c r="H458" s="80"/>
      <c r="I458" s="80"/>
    </row>
    <row r="459" spans="1:9">
      <c r="A459" s="182" t="s">
        <v>620</v>
      </c>
      <c r="B459" s="183"/>
      <c r="C459" s="184"/>
      <c r="D459" s="182" t="s">
        <v>2921</v>
      </c>
      <c r="E459" s="184"/>
      <c r="F459" s="25"/>
      <c r="G459" s="25"/>
      <c r="H459" s="80"/>
      <c r="I459" s="80"/>
    </row>
    <row r="460" spans="1:9" s="80" customFormat="1">
      <c r="A460" s="104" t="s">
        <v>1</v>
      </c>
      <c r="B460" s="187" t="s">
        <v>2692</v>
      </c>
      <c r="C460" s="188"/>
      <c r="D460" s="188"/>
      <c r="E460" s="188"/>
      <c r="F460" s="188"/>
      <c r="G460" s="189"/>
      <c r="H460" s="1"/>
      <c r="I460" s="1"/>
    </row>
    <row r="461" spans="1:9" s="80" customFormat="1">
      <c r="A461" s="92"/>
      <c r="B461" s="1"/>
      <c r="C461" s="92"/>
      <c r="D461" s="92"/>
      <c r="E461" s="92"/>
      <c r="F461" s="92"/>
      <c r="G461" s="92"/>
      <c r="H461" s="1"/>
      <c r="I461" s="1"/>
    </row>
    <row r="462" spans="1:9" s="80" customFormat="1" ht="18.75">
      <c r="A462" s="181" t="s">
        <v>72</v>
      </c>
      <c r="B462" s="181"/>
      <c r="C462" s="181"/>
      <c r="D462" s="181"/>
      <c r="E462" s="181"/>
      <c r="F462" s="181"/>
      <c r="G462" s="181"/>
      <c r="H462" s="1"/>
      <c r="I462" s="1"/>
    </row>
    <row r="463" spans="1:9" ht="24">
      <c r="A463" s="79" t="s">
        <v>1551</v>
      </c>
      <c r="B463" s="79" t="s">
        <v>595</v>
      </c>
      <c r="C463" s="79" t="s">
        <v>785</v>
      </c>
      <c r="D463" s="79" t="s">
        <v>597</v>
      </c>
      <c r="E463" s="79" t="s">
        <v>598</v>
      </c>
      <c r="F463" s="79" t="s">
        <v>2754</v>
      </c>
      <c r="G463" s="79" t="s">
        <v>786</v>
      </c>
      <c r="H463" s="80"/>
      <c r="I463" s="80"/>
    </row>
    <row r="464" spans="1:9">
      <c r="A464" s="25">
        <v>1</v>
      </c>
      <c r="B464" s="25" t="s">
        <v>1078</v>
      </c>
      <c r="C464" s="25" t="s">
        <v>1078</v>
      </c>
      <c r="D464" s="25" t="s">
        <v>843</v>
      </c>
      <c r="E464" s="25">
        <v>500</v>
      </c>
      <c r="F464" s="25" t="s">
        <v>789</v>
      </c>
      <c r="G464" s="25" t="s">
        <v>950</v>
      </c>
      <c r="H464" s="80"/>
      <c r="I464" s="80"/>
    </row>
    <row r="465" spans="1:9">
      <c r="A465" s="190">
        <v>2</v>
      </c>
      <c r="B465" s="191" t="s">
        <v>1079</v>
      </c>
      <c r="C465" s="25" t="s">
        <v>1090</v>
      </c>
      <c r="D465" s="25" t="s">
        <v>1091</v>
      </c>
      <c r="E465" s="25">
        <v>300</v>
      </c>
      <c r="F465" s="25" t="s">
        <v>789</v>
      </c>
      <c r="G465" s="25" t="s">
        <v>950</v>
      </c>
      <c r="H465" s="80"/>
      <c r="I465" s="80"/>
    </row>
    <row r="466" spans="1:9" s="80" customFormat="1" ht="12">
      <c r="A466" s="190"/>
      <c r="B466" s="191"/>
      <c r="C466" s="25" t="s">
        <v>1092</v>
      </c>
      <c r="D466" s="25" t="s">
        <v>1091</v>
      </c>
      <c r="E466" s="25">
        <v>300</v>
      </c>
      <c r="F466" s="25" t="s">
        <v>789</v>
      </c>
      <c r="G466" s="25" t="s">
        <v>950</v>
      </c>
    </row>
    <row r="467" spans="1:9" s="80" customFormat="1" ht="12">
      <c r="A467" s="190">
        <v>3</v>
      </c>
      <c r="B467" s="191" t="s">
        <v>1084</v>
      </c>
      <c r="C467" s="25" t="s">
        <v>1085</v>
      </c>
      <c r="D467" s="25" t="s">
        <v>1091</v>
      </c>
      <c r="E467" s="25">
        <v>300</v>
      </c>
      <c r="F467" s="25" t="s">
        <v>789</v>
      </c>
      <c r="G467" s="25" t="s">
        <v>950</v>
      </c>
    </row>
    <row r="468" spans="1:9" s="80" customFormat="1" ht="12">
      <c r="A468" s="190"/>
      <c r="B468" s="191"/>
      <c r="C468" s="25" t="s">
        <v>1090</v>
      </c>
      <c r="D468" s="25" t="s">
        <v>1091</v>
      </c>
      <c r="E468" s="25">
        <v>300</v>
      </c>
      <c r="F468" s="25" t="s">
        <v>789</v>
      </c>
      <c r="G468" s="25" t="s">
        <v>950</v>
      </c>
    </row>
    <row r="469" spans="1:9" s="80" customFormat="1" ht="12">
      <c r="A469" s="190"/>
      <c r="B469" s="191"/>
      <c r="C469" s="25" t="s">
        <v>1092</v>
      </c>
      <c r="D469" s="25" t="s">
        <v>1091</v>
      </c>
      <c r="E469" s="25">
        <v>300</v>
      </c>
      <c r="F469" s="25" t="s">
        <v>789</v>
      </c>
      <c r="G469" s="25" t="s">
        <v>950</v>
      </c>
    </row>
    <row r="470" spans="1:9">
      <c r="A470" s="190"/>
      <c r="B470" s="191"/>
      <c r="C470" s="25" t="s">
        <v>985</v>
      </c>
      <c r="D470" s="25" t="s">
        <v>1091</v>
      </c>
      <c r="E470" s="25" t="s">
        <v>2920</v>
      </c>
      <c r="F470" s="25" t="s">
        <v>789</v>
      </c>
      <c r="G470" s="25" t="s">
        <v>950</v>
      </c>
      <c r="H470" s="80"/>
      <c r="I470" s="80"/>
    </row>
    <row r="471" spans="1:9">
      <c r="A471" s="190"/>
      <c r="B471" s="191"/>
      <c r="C471" s="25" t="s">
        <v>1089</v>
      </c>
      <c r="D471" s="25" t="s">
        <v>1091</v>
      </c>
      <c r="E471" s="25">
        <v>300</v>
      </c>
      <c r="F471" s="25" t="s">
        <v>789</v>
      </c>
      <c r="G471" s="25" t="s">
        <v>950</v>
      </c>
      <c r="H471" s="80"/>
      <c r="I471" s="80"/>
    </row>
    <row r="472" spans="1:9">
      <c r="A472" s="190" t="s">
        <v>620</v>
      </c>
      <c r="B472" s="190"/>
      <c r="C472" s="190"/>
      <c r="D472" s="190" t="s">
        <v>2922</v>
      </c>
      <c r="E472" s="190"/>
      <c r="F472" s="25" t="s">
        <v>851</v>
      </c>
      <c r="G472" s="25"/>
      <c r="H472" s="80"/>
      <c r="I472" s="80"/>
    </row>
    <row r="473" spans="1:9" s="80" customFormat="1">
      <c r="A473" s="104" t="s">
        <v>1</v>
      </c>
      <c r="B473" s="187" t="s">
        <v>2692</v>
      </c>
      <c r="C473" s="188"/>
      <c r="D473" s="188"/>
      <c r="E473" s="188"/>
      <c r="F473" s="188"/>
      <c r="G473" s="189"/>
      <c r="H473" s="1"/>
      <c r="I473" s="1"/>
    </row>
    <row r="474" spans="1:9" s="80" customFormat="1">
      <c r="A474" s="92"/>
      <c r="B474" s="1"/>
      <c r="C474" s="92"/>
      <c r="D474" s="92"/>
      <c r="E474" s="92"/>
      <c r="F474" s="92"/>
      <c r="G474" s="92"/>
      <c r="H474" s="1"/>
      <c r="I474" s="1"/>
    </row>
    <row r="475" spans="1:9" s="80" customFormat="1" ht="18.75">
      <c r="A475" s="181" t="s">
        <v>73</v>
      </c>
      <c r="B475" s="181"/>
      <c r="C475" s="181"/>
      <c r="D475" s="181"/>
      <c r="E475" s="181"/>
      <c r="F475" s="181"/>
      <c r="G475" s="181"/>
      <c r="H475" s="1"/>
      <c r="I475" s="1"/>
    </row>
    <row r="476" spans="1:9" s="80" customFormat="1" ht="24">
      <c r="A476" s="79" t="s">
        <v>1551</v>
      </c>
      <c r="B476" s="79" t="s">
        <v>595</v>
      </c>
      <c r="C476" s="79" t="s">
        <v>785</v>
      </c>
      <c r="D476" s="79" t="s">
        <v>597</v>
      </c>
      <c r="E476" s="79" t="s">
        <v>598</v>
      </c>
      <c r="F476" s="79" t="s">
        <v>2754</v>
      </c>
      <c r="G476" s="79" t="s">
        <v>786</v>
      </c>
    </row>
    <row r="477" spans="1:9" s="80" customFormat="1" ht="12">
      <c r="A477" s="25">
        <v>1</v>
      </c>
      <c r="B477" s="100"/>
      <c r="C477" s="13" t="s">
        <v>1093</v>
      </c>
      <c r="D477" s="25" t="s">
        <v>1094</v>
      </c>
      <c r="E477" s="25">
        <v>800</v>
      </c>
      <c r="F477" s="25" t="s">
        <v>789</v>
      </c>
      <c r="G477" s="25" t="s">
        <v>950</v>
      </c>
    </row>
    <row r="478" spans="1:9" s="80" customFormat="1" ht="12">
      <c r="A478" s="182" t="s">
        <v>620</v>
      </c>
      <c r="B478" s="183"/>
      <c r="C478" s="184"/>
      <c r="D478" s="103"/>
      <c r="E478" s="25">
        <v>800</v>
      </c>
      <c r="F478" s="25" t="s">
        <v>789</v>
      </c>
      <c r="G478" s="25"/>
    </row>
    <row r="479" spans="1:9" s="80" customFormat="1">
      <c r="A479" s="104" t="s">
        <v>1</v>
      </c>
      <c r="B479" s="187" t="s">
        <v>2692</v>
      </c>
      <c r="C479" s="188"/>
      <c r="D479" s="188"/>
      <c r="E479" s="188"/>
      <c r="F479" s="188"/>
      <c r="G479" s="189"/>
      <c r="H479" s="1"/>
      <c r="I479" s="1"/>
    </row>
    <row r="480" spans="1:9" s="80" customFormat="1">
      <c r="A480" s="92"/>
      <c r="B480" s="1"/>
      <c r="C480" s="92"/>
      <c r="D480" s="92"/>
      <c r="E480" s="92"/>
      <c r="F480" s="92"/>
      <c r="G480" s="92"/>
      <c r="H480" s="1"/>
      <c r="I480" s="1"/>
    </row>
    <row r="481" spans="1:9" s="80" customFormat="1" ht="18.75">
      <c r="A481" s="181" t="s">
        <v>75</v>
      </c>
      <c r="B481" s="181"/>
      <c r="C481" s="181"/>
      <c r="D481" s="181"/>
      <c r="E481" s="181"/>
      <c r="F481" s="181"/>
      <c r="G481" s="181"/>
      <c r="H481" s="1"/>
      <c r="I481" s="1"/>
    </row>
    <row r="482" spans="1:9" s="80" customFormat="1" ht="24">
      <c r="A482" s="79" t="s">
        <v>1551</v>
      </c>
      <c r="B482" s="79" t="s">
        <v>595</v>
      </c>
      <c r="C482" s="79" t="s">
        <v>785</v>
      </c>
      <c r="D482" s="79" t="s">
        <v>597</v>
      </c>
      <c r="E482" s="79" t="s">
        <v>598</v>
      </c>
      <c r="F482" s="79" t="s">
        <v>2754</v>
      </c>
      <c r="G482" s="79" t="s">
        <v>786</v>
      </c>
    </row>
    <row r="483" spans="1:9" s="80" customFormat="1" ht="12">
      <c r="A483" s="25">
        <v>1</v>
      </c>
      <c r="B483" s="100"/>
      <c r="C483" s="25" t="s">
        <v>884</v>
      </c>
      <c r="D483" s="25" t="s">
        <v>1095</v>
      </c>
      <c r="E483" s="25">
        <v>200</v>
      </c>
      <c r="F483" s="25" t="s">
        <v>789</v>
      </c>
      <c r="G483" s="25" t="s">
        <v>950</v>
      </c>
    </row>
    <row r="484" spans="1:9" s="80" customFormat="1" ht="12">
      <c r="A484" s="25">
        <v>2</v>
      </c>
      <c r="B484" s="100"/>
      <c r="C484" s="13" t="s">
        <v>1096</v>
      </c>
      <c r="D484" s="25" t="s">
        <v>1095</v>
      </c>
      <c r="E484" s="25">
        <v>300</v>
      </c>
      <c r="F484" s="25" t="s">
        <v>789</v>
      </c>
      <c r="G484" s="25" t="s">
        <v>950</v>
      </c>
    </row>
    <row r="485" spans="1:9" s="80" customFormat="1" ht="12">
      <c r="A485" s="25">
        <v>3</v>
      </c>
      <c r="B485" s="100"/>
      <c r="C485" s="13" t="s">
        <v>495</v>
      </c>
      <c r="D485" s="25" t="s">
        <v>1095</v>
      </c>
      <c r="E485" s="25">
        <v>100</v>
      </c>
      <c r="F485" s="25" t="s">
        <v>789</v>
      </c>
      <c r="G485" s="25" t="s">
        <v>950</v>
      </c>
    </row>
    <row r="486" spans="1:9">
      <c r="A486" s="192">
        <v>4</v>
      </c>
      <c r="B486" s="192"/>
      <c r="C486" s="25" t="s">
        <v>1097</v>
      </c>
      <c r="D486" s="25" t="s">
        <v>1095</v>
      </c>
      <c r="E486" s="25">
        <v>1000</v>
      </c>
      <c r="F486" s="25" t="s">
        <v>789</v>
      </c>
      <c r="G486" s="25" t="s">
        <v>950</v>
      </c>
      <c r="H486" s="80"/>
      <c r="I486" s="80"/>
    </row>
    <row r="487" spans="1:9">
      <c r="A487" s="193"/>
      <c r="B487" s="193"/>
      <c r="C487" s="25" t="s">
        <v>1098</v>
      </c>
      <c r="D487" s="25" t="s">
        <v>1095</v>
      </c>
      <c r="E487" s="25">
        <v>800</v>
      </c>
      <c r="F487" s="25" t="s">
        <v>789</v>
      </c>
      <c r="G487" s="25" t="s">
        <v>950</v>
      </c>
      <c r="H487" s="80"/>
      <c r="I487" s="80"/>
    </row>
    <row r="488" spans="1:9">
      <c r="A488" s="193"/>
      <c r="B488" s="193"/>
      <c r="C488" s="25" t="s">
        <v>1099</v>
      </c>
      <c r="D488" s="25" t="s">
        <v>1095</v>
      </c>
      <c r="E488" s="25" t="s">
        <v>1100</v>
      </c>
      <c r="F488" s="25" t="s">
        <v>789</v>
      </c>
      <c r="G488" s="25" t="s">
        <v>950</v>
      </c>
      <c r="H488" s="80"/>
      <c r="I488" s="80"/>
    </row>
    <row r="489" spans="1:9" s="80" customFormat="1" ht="12">
      <c r="A489" s="194"/>
      <c r="B489" s="194"/>
      <c r="C489" s="25" t="s">
        <v>1002</v>
      </c>
      <c r="D489" s="25" t="s">
        <v>1095</v>
      </c>
      <c r="E489" s="25">
        <v>400</v>
      </c>
      <c r="F489" s="25" t="s">
        <v>789</v>
      </c>
      <c r="G489" s="25" t="s">
        <v>950</v>
      </c>
    </row>
    <row r="490" spans="1:9" s="80" customFormat="1" ht="12">
      <c r="A490" s="25">
        <v>5</v>
      </c>
      <c r="B490" s="100"/>
      <c r="C490" s="13" t="s">
        <v>844</v>
      </c>
      <c r="D490" s="25" t="s">
        <v>1095</v>
      </c>
      <c r="E490" s="25">
        <v>2500</v>
      </c>
      <c r="F490" s="25" t="s">
        <v>789</v>
      </c>
      <c r="G490" s="25" t="s">
        <v>950</v>
      </c>
    </row>
    <row r="491" spans="1:9" s="80" customFormat="1" ht="12">
      <c r="A491" s="192">
        <v>6</v>
      </c>
      <c r="B491" s="195" t="s">
        <v>856</v>
      </c>
      <c r="C491" s="25" t="s">
        <v>1101</v>
      </c>
      <c r="D491" s="25" t="s">
        <v>1095</v>
      </c>
      <c r="E491" s="192" t="s">
        <v>2923</v>
      </c>
      <c r="F491" s="192" t="s">
        <v>513</v>
      </c>
      <c r="G491" s="25" t="s">
        <v>950</v>
      </c>
    </row>
    <row r="492" spans="1:9" s="80" customFormat="1" ht="12">
      <c r="A492" s="193"/>
      <c r="B492" s="196"/>
      <c r="C492" s="25" t="s">
        <v>1102</v>
      </c>
      <c r="D492" s="25" t="s">
        <v>1095</v>
      </c>
      <c r="E492" s="193"/>
      <c r="F492" s="193"/>
      <c r="G492" s="25" t="s">
        <v>950</v>
      </c>
    </row>
    <row r="493" spans="1:9" s="80" customFormat="1" ht="12">
      <c r="A493" s="194"/>
      <c r="B493" s="197"/>
      <c r="C493" s="25" t="s">
        <v>1103</v>
      </c>
      <c r="D493" s="25" t="s">
        <v>1095</v>
      </c>
      <c r="E493" s="194"/>
      <c r="F493" s="194"/>
      <c r="G493" s="25" t="s">
        <v>950</v>
      </c>
    </row>
    <row r="494" spans="1:9" s="80" customFormat="1" ht="12">
      <c r="A494" s="182" t="s">
        <v>620</v>
      </c>
      <c r="B494" s="183"/>
      <c r="C494" s="184"/>
      <c r="D494" s="103"/>
      <c r="E494" s="25"/>
      <c r="F494" s="25" t="s">
        <v>948</v>
      </c>
      <c r="G494" s="25"/>
    </row>
    <row r="495" spans="1:9" s="80" customFormat="1">
      <c r="A495" s="104" t="s">
        <v>1</v>
      </c>
      <c r="B495" s="187" t="s">
        <v>2692</v>
      </c>
      <c r="C495" s="188"/>
      <c r="D495" s="188"/>
      <c r="E495" s="188"/>
      <c r="F495" s="188"/>
      <c r="G495" s="189"/>
      <c r="H495" s="1"/>
      <c r="I495" s="1"/>
    </row>
    <row r="496" spans="1:9" s="80" customFormat="1">
      <c r="A496" s="92"/>
      <c r="B496" s="1"/>
      <c r="C496" s="92"/>
      <c r="D496" s="92"/>
      <c r="E496" s="92"/>
      <c r="F496" s="92"/>
      <c r="G496" s="92"/>
      <c r="H496" s="1"/>
      <c r="I496" s="1"/>
    </row>
    <row r="497" spans="1:9" ht="18.75">
      <c r="A497" s="181" t="s">
        <v>76</v>
      </c>
      <c r="B497" s="181"/>
      <c r="C497" s="181"/>
      <c r="D497" s="181"/>
      <c r="E497" s="181"/>
      <c r="F497" s="181"/>
      <c r="G497" s="181"/>
    </row>
    <row r="498" spans="1:9" ht="24">
      <c r="A498" s="79" t="s">
        <v>1551</v>
      </c>
      <c r="B498" s="79" t="s">
        <v>595</v>
      </c>
      <c r="C498" s="79" t="s">
        <v>785</v>
      </c>
      <c r="D498" s="79" t="s">
        <v>597</v>
      </c>
      <c r="E498" s="79" t="s">
        <v>598</v>
      </c>
      <c r="F498" s="79" t="s">
        <v>2754</v>
      </c>
      <c r="G498" s="79" t="s">
        <v>786</v>
      </c>
      <c r="H498" s="80"/>
      <c r="I498" s="80"/>
    </row>
    <row r="499" spans="1:9">
      <c r="A499" s="25">
        <v>1</v>
      </c>
      <c r="B499" s="13"/>
      <c r="C499" s="13" t="s">
        <v>1104</v>
      </c>
      <c r="D499" s="25" t="s">
        <v>1105</v>
      </c>
      <c r="E499" s="25">
        <v>100</v>
      </c>
      <c r="F499" s="25" t="s">
        <v>789</v>
      </c>
      <c r="G499" s="25" t="s">
        <v>950</v>
      </c>
      <c r="H499" s="80"/>
      <c r="I499" s="80"/>
    </row>
    <row r="500" spans="1:9">
      <c r="A500" s="25">
        <v>2</v>
      </c>
      <c r="B500" s="13"/>
      <c r="C500" s="13" t="s">
        <v>792</v>
      </c>
      <c r="D500" s="25" t="s">
        <v>1105</v>
      </c>
      <c r="E500" s="25">
        <v>300</v>
      </c>
      <c r="F500" s="25" t="s">
        <v>789</v>
      </c>
      <c r="G500" s="25" t="s">
        <v>950</v>
      </c>
      <c r="H500" s="80"/>
      <c r="I500" s="80"/>
    </row>
    <row r="501" spans="1:9" s="80" customFormat="1" ht="12">
      <c r="A501" s="25">
        <v>3</v>
      </c>
      <c r="B501" s="13"/>
      <c r="C501" s="13" t="s">
        <v>787</v>
      </c>
      <c r="D501" s="25" t="s">
        <v>1105</v>
      </c>
      <c r="E501" s="25">
        <v>300</v>
      </c>
      <c r="F501" s="25" t="s">
        <v>789</v>
      </c>
      <c r="G501" s="25" t="s">
        <v>950</v>
      </c>
    </row>
    <row r="502" spans="1:9" s="80" customFormat="1" ht="12">
      <c r="A502" s="25">
        <v>4</v>
      </c>
      <c r="B502" s="13"/>
      <c r="C502" s="13" t="s">
        <v>1106</v>
      </c>
      <c r="D502" s="25" t="s">
        <v>1105</v>
      </c>
      <c r="E502" s="25">
        <v>1600</v>
      </c>
      <c r="F502" s="25" t="s">
        <v>789</v>
      </c>
      <c r="G502" s="25" t="s">
        <v>950</v>
      </c>
    </row>
    <row r="503" spans="1:9" s="80" customFormat="1" ht="12">
      <c r="A503" s="25">
        <v>5</v>
      </c>
      <c r="B503" s="13"/>
      <c r="C503" s="13" t="s">
        <v>1107</v>
      </c>
      <c r="D503" s="25" t="s">
        <v>1105</v>
      </c>
      <c r="E503" s="25">
        <v>3500</v>
      </c>
      <c r="F503" s="25" t="s">
        <v>789</v>
      </c>
      <c r="G503" s="25" t="s">
        <v>950</v>
      </c>
    </row>
    <row r="504" spans="1:9" s="80" customFormat="1" ht="12">
      <c r="A504" s="25">
        <v>6</v>
      </c>
      <c r="B504" s="13"/>
      <c r="C504" s="13" t="s">
        <v>856</v>
      </c>
      <c r="D504" s="25" t="s">
        <v>1105</v>
      </c>
      <c r="E504" s="25">
        <v>800</v>
      </c>
      <c r="F504" s="25" t="s">
        <v>789</v>
      </c>
      <c r="G504" s="25" t="s">
        <v>950</v>
      </c>
    </row>
    <row r="505" spans="1:9" s="80" customFormat="1" ht="12">
      <c r="A505" s="182" t="s">
        <v>620</v>
      </c>
      <c r="B505" s="183"/>
      <c r="C505" s="184"/>
      <c r="D505" s="103"/>
      <c r="E505" s="25">
        <v>4270</v>
      </c>
      <c r="F505" s="25" t="s">
        <v>948</v>
      </c>
      <c r="G505" s="25"/>
    </row>
    <row r="506" spans="1:9" s="80" customFormat="1">
      <c r="A506" s="104" t="s">
        <v>1</v>
      </c>
      <c r="B506" s="187" t="s">
        <v>2692</v>
      </c>
      <c r="C506" s="188"/>
      <c r="D506" s="188"/>
      <c r="E506" s="188"/>
      <c r="F506" s="188"/>
      <c r="G506" s="189"/>
      <c r="H506" s="1"/>
      <c r="I506" s="1"/>
    </row>
    <row r="507" spans="1:9" s="80" customFormat="1">
      <c r="A507" s="92"/>
      <c r="B507" s="1"/>
      <c r="C507" s="92"/>
      <c r="D507" s="92"/>
      <c r="E507" s="92"/>
      <c r="F507" s="92"/>
      <c r="G507" s="92"/>
      <c r="H507" s="1"/>
      <c r="I507" s="1"/>
    </row>
    <row r="508" spans="1:9" s="80" customFormat="1">
      <c r="A508" s="92"/>
      <c r="B508" s="1"/>
      <c r="C508" s="92"/>
      <c r="D508" s="92"/>
      <c r="E508" s="92"/>
      <c r="F508" s="92"/>
      <c r="G508" s="92"/>
      <c r="H508" s="1"/>
      <c r="I508" s="1"/>
    </row>
    <row r="509" spans="1:9" s="80" customFormat="1" ht="18.75">
      <c r="A509" s="181" t="s">
        <v>77</v>
      </c>
      <c r="B509" s="181"/>
      <c r="C509" s="181"/>
      <c r="D509" s="181"/>
      <c r="E509" s="181"/>
      <c r="F509" s="181"/>
      <c r="G509" s="181"/>
      <c r="H509" s="1"/>
      <c r="I509" s="1"/>
    </row>
    <row r="510" spans="1:9" s="80" customFormat="1" ht="24">
      <c r="A510" s="79" t="s">
        <v>1551</v>
      </c>
      <c r="B510" s="79" t="s">
        <v>595</v>
      </c>
      <c r="C510" s="79" t="s">
        <v>785</v>
      </c>
      <c r="D510" s="79" t="s">
        <v>597</v>
      </c>
      <c r="E510" s="79" t="s">
        <v>598</v>
      </c>
      <c r="F510" s="79" t="s">
        <v>2754</v>
      </c>
      <c r="G510" s="79" t="s">
        <v>786</v>
      </c>
    </row>
    <row r="511" spans="1:9" s="80" customFormat="1" ht="12">
      <c r="A511" s="25">
        <v>1</v>
      </c>
      <c r="B511" s="13" t="s">
        <v>1108</v>
      </c>
      <c r="C511" s="13" t="s">
        <v>1108</v>
      </c>
      <c r="D511" s="25" t="s">
        <v>1109</v>
      </c>
      <c r="E511" s="25">
        <v>300</v>
      </c>
      <c r="F511" s="25" t="s">
        <v>789</v>
      </c>
      <c r="G511" s="105" t="s">
        <v>950</v>
      </c>
    </row>
    <row r="512" spans="1:9" s="80" customFormat="1" ht="12">
      <c r="A512" s="25">
        <v>2</v>
      </c>
      <c r="B512" s="97" t="s">
        <v>1110</v>
      </c>
      <c r="C512" s="97" t="s">
        <v>1110</v>
      </c>
      <c r="D512" s="25" t="s">
        <v>1109</v>
      </c>
      <c r="E512" s="25">
        <v>200</v>
      </c>
      <c r="F512" s="25" t="s">
        <v>789</v>
      </c>
      <c r="G512" s="25" t="s">
        <v>950</v>
      </c>
    </row>
    <row r="513" spans="1:7" s="80" customFormat="1" ht="24">
      <c r="A513" s="192">
        <v>3</v>
      </c>
      <c r="B513" s="195" t="s">
        <v>1111</v>
      </c>
      <c r="C513" s="97" t="s">
        <v>1112</v>
      </c>
      <c r="D513" s="25" t="s">
        <v>1109</v>
      </c>
      <c r="E513" s="25" t="s">
        <v>2924</v>
      </c>
      <c r="F513" s="25" t="s">
        <v>789</v>
      </c>
      <c r="G513" s="25" t="s">
        <v>950</v>
      </c>
    </row>
    <row r="514" spans="1:7" s="80" customFormat="1" ht="12">
      <c r="A514" s="193"/>
      <c r="B514" s="196"/>
      <c r="C514" s="25" t="s">
        <v>1061</v>
      </c>
      <c r="D514" s="25" t="s">
        <v>1109</v>
      </c>
      <c r="E514" s="25">
        <v>300</v>
      </c>
      <c r="F514" s="25" t="s">
        <v>789</v>
      </c>
      <c r="G514" s="25" t="s">
        <v>950</v>
      </c>
    </row>
    <row r="515" spans="1:7" s="80" customFormat="1" ht="12">
      <c r="A515" s="193"/>
      <c r="B515" s="196"/>
      <c r="C515" s="25" t="s">
        <v>725</v>
      </c>
      <c r="D515" s="25" t="s">
        <v>1109</v>
      </c>
      <c r="E515" s="25">
        <v>200</v>
      </c>
      <c r="F515" s="25" t="s">
        <v>789</v>
      </c>
      <c r="G515" s="25" t="s">
        <v>950</v>
      </c>
    </row>
    <row r="516" spans="1:7" s="80" customFormat="1" ht="12">
      <c r="A516" s="193"/>
      <c r="B516" s="196"/>
      <c r="C516" s="25" t="s">
        <v>1113</v>
      </c>
      <c r="D516" s="25" t="s">
        <v>1109</v>
      </c>
      <c r="E516" s="25">
        <v>300</v>
      </c>
      <c r="F516" s="25" t="s">
        <v>789</v>
      </c>
      <c r="G516" s="25" t="s">
        <v>950</v>
      </c>
    </row>
    <row r="517" spans="1:7" s="80" customFormat="1" ht="12">
      <c r="A517" s="194"/>
      <c r="B517" s="197"/>
      <c r="C517" s="25" t="s">
        <v>1114</v>
      </c>
      <c r="D517" s="25" t="s">
        <v>1109</v>
      </c>
      <c r="E517" s="25">
        <v>400</v>
      </c>
      <c r="F517" s="25" t="s">
        <v>789</v>
      </c>
      <c r="G517" s="25" t="s">
        <v>950</v>
      </c>
    </row>
    <row r="518" spans="1:7" s="80" customFormat="1" ht="12">
      <c r="A518" s="25">
        <v>4</v>
      </c>
      <c r="B518" s="25" t="s">
        <v>882</v>
      </c>
      <c r="C518" s="25" t="s">
        <v>882</v>
      </c>
      <c r="D518" s="25" t="s">
        <v>1109</v>
      </c>
      <c r="E518" s="25">
        <v>200</v>
      </c>
      <c r="F518" s="25" t="s">
        <v>789</v>
      </c>
      <c r="G518" s="25" t="s">
        <v>950</v>
      </c>
    </row>
    <row r="519" spans="1:7" s="80" customFormat="1" ht="12">
      <c r="A519" s="192">
        <v>5</v>
      </c>
      <c r="B519" s="192" t="s">
        <v>1115</v>
      </c>
      <c r="C519" s="25" t="s">
        <v>805</v>
      </c>
      <c r="D519" s="25" t="s">
        <v>806</v>
      </c>
      <c r="E519" s="25">
        <v>200</v>
      </c>
      <c r="F519" s="25" t="s">
        <v>789</v>
      </c>
      <c r="G519" s="25" t="s">
        <v>950</v>
      </c>
    </row>
    <row r="520" spans="1:7" s="80" customFormat="1" ht="12">
      <c r="A520" s="193"/>
      <c r="B520" s="193"/>
      <c r="C520" s="25" t="s">
        <v>809</v>
      </c>
      <c r="D520" s="25" t="s">
        <v>810</v>
      </c>
      <c r="E520" s="25">
        <v>300</v>
      </c>
      <c r="F520" s="25" t="s">
        <v>789</v>
      </c>
      <c r="G520" s="25" t="s">
        <v>950</v>
      </c>
    </row>
    <row r="521" spans="1:7" s="80" customFormat="1" ht="12">
      <c r="A521" s="193"/>
      <c r="B521" s="193"/>
      <c r="C521" s="25" t="s">
        <v>807</v>
      </c>
      <c r="D521" s="25" t="s">
        <v>808</v>
      </c>
      <c r="E521" s="25">
        <v>400</v>
      </c>
      <c r="F521" s="25" t="s">
        <v>789</v>
      </c>
      <c r="G521" s="25" t="s">
        <v>950</v>
      </c>
    </row>
    <row r="522" spans="1:7" s="80" customFormat="1" ht="12">
      <c r="A522" s="194"/>
      <c r="B522" s="194"/>
      <c r="C522" s="25" t="s">
        <v>811</v>
      </c>
      <c r="D522" s="25" t="s">
        <v>812</v>
      </c>
      <c r="E522" s="25">
        <v>200</v>
      </c>
      <c r="F522" s="25" t="s">
        <v>789</v>
      </c>
      <c r="G522" s="25" t="s">
        <v>950</v>
      </c>
    </row>
    <row r="523" spans="1:7" s="80" customFormat="1" ht="12">
      <c r="A523" s="192">
        <v>6</v>
      </c>
      <c r="B523" s="192" t="s">
        <v>1116</v>
      </c>
      <c r="C523" s="25" t="s">
        <v>887</v>
      </c>
      <c r="D523" s="25" t="s">
        <v>888</v>
      </c>
      <c r="E523" s="25">
        <v>300</v>
      </c>
      <c r="F523" s="25" t="s">
        <v>789</v>
      </c>
      <c r="G523" s="25" t="s">
        <v>950</v>
      </c>
    </row>
    <row r="524" spans="1:7" s="80" customFormat="1" ht="12">
      <c r="A524" s="193"/>
      <c r="B524" s="193"/>
      <c r="C524" s="25" t="s">
        <v>889</v>
      </c>
      <c r="D524" s="25" t="s">
        <v>890</v>
      </c>
      <c r="E524" s="25">
        <v>200</v>
      </c>
      <c r="F524" s="25" t="s">
        <v>789</v>
      </c>
      <c r="G524" s="25" t="s">
        <v>950</v>
      </c>
    </row>
    <row r="525" spans="1:7" s="80" customFormat="1" ht="12">
      <c r="A525" s="193"/>
      <c r="B525" s="193"/>
      <c r="C525" s="25" t="s">
        <v>805</v>
      </c>
      <c r="D525" s="25" t="s">
        <v>893</v>
      </c>
      <c r="E525" s="25">
        <v>200</v>
      </c>
      <c r="F525" s="25" t="s">
        <v>789</v>
      </c>
      <c r="G525" s="25" t="s">
        <v>950</v>
      </c>
    </row>
    <row r="526" spans="1:7" s="80" customFormat="1" ht="12">
      <c r="A526" s="194"/>
      <c r="B526" s="194"/>
      <c r="C526" s="25" t="s">
        <v>1000</v>
      </c>
      <c r="D526" s="25" t="s">
        <v>843</v>
      </c>
      <c r="E526" s="25">
        <v>500</v>
      </c>
      <c r="F526" s="25" t="s">
        <v>789</v>
      </c>
      <c r="G526" s="25" t="s">
        <v>950</v>
      </c>
    </row>
    <row r="527" spans="1:7" s="80" customFormat="1" ht="12">
      <c r="A527" s="25">
        <v>7</v>
      </c>
      <c r="B527" s="25" t="s">
        <v>1117</v>
      </c>
      <c r="C527" s="25" t="s">
        <v>1000</v>
      </c>
      <c r="D527" s="25" t="s">
        <v>843</v>
      </c>
      <c r="E527" s="25">
        <v>500</v>
      </c>
      <c r="F527" s="25" t="s">
        <v>789</v>
      </c>
      <c r="G527" s="25" t="s">
        <v>950</v>
      </c>
    </row>
    <row r="528" spans="1:7" s="80" customFormat="1" ht="12">
      <c r="A528" s="192">
        <v>8</v>
      </c>
      <c r="B528" s="192" t="s">
        <v>1118</v>
      </c>
      <c r="C528" s="25" t="s">
        <v>1119</v>
      </c>
      <c r="D528" s="25" t="s">
        <v>922</v>
      </c>
      <c r="E528" s="25">
        <v>300</v>
      </c>
      <c r="F528" s="25" t="s">
        <v>789</v>
      </c>
      <c r="G528" s="25" t="s">
        <v>950</v>
      </c>
    </row>
    <row r="529" spans="1:7" s="80" customFormat="1" ht="12">
      <c r="A529" s="193"/>
      <c r="B529" s="193"/>
      <c r="C529" s="25" t="s">
        <v>1120</v>
      </c>
      <c r="D529" s="25" t="s">
        <v>1121</v>
      </c>
      <c r="E529" s="25">
        <v>300</v>
      </c>
      <c r="F529" s="25" t="s">
        <v>789</v>
      </c>
      <c r="G529" s="25" t="s">
        <v>950</v>
      </c>
    </row>
    <row r="530" spans="1:7" s="80" customFormat="1" ht="12">
      <c r="A530" s="193"/>
      <c r="B530" s="193"/>
      <c r="C530" s="25" t="s">
        <v>1122</v>
      </c>
      <c r="D530" s="25" t="s">
        <v>1121</v>
      </c>
      <c r="E530" s="25">
        <v>300</v>
      </c>
      <c r="F530" s="25" t="s">
        <v>789</v>
      </c>
      <c r="G530" s="25" t="s">
        <v>950</v>
      </c>
    </row>
    <row r="531" spans="1:7" s="80" customFormat="1" ht="12">
      <c r="A531" s="193"/>
      <c r="B531" s="193"/>
      <c r="C531" s="25" t="s">
        <v>1123</v>
      </c>
      <c r="D531" s="25" t="s">
        <v>1124</v>
      </c>
      <c r="E531" s="25">
        <v>300</v>
      </c>
      <c r="F531" s="25" t="s">
        <v>789</v>
      </c>
      <c r="G531" s="25" t="s">
        <v>950</v>
      </c>
    </row>
    <row r="532" spans="1:7" s="80" customFormat="1" ht="12">
      <c r="A532" s="193"/>
      <c r="B532" s="193"/>
      <c r="C532" s="25" t="s">
        <v>1125</v>
      </c>
      <c r="D532" s="25" t="s">
        <v>1124</v>
      </c>
      <c r="E532" s="25">
        <v>300</v>
      </c>
      <c r="F532" s="25" t="s">
        <v>789</v>
      </c>
      <c r="G532" s="25" t="s">
        <v>950</v>
      </c>
    </row>
    <row r="533" spans="1:7" s="80" customFormat="1" ht="12">
      <c r="A533" s="193"/>
      <c r="B533" s="193"/>
      <c r="C533" s="25" t="s">
        <v>1126</v>
      </c>
      <c r="D533" s="25" t="s">
        <v>1124</v>
      </c>
      <c r="E533" s="25">
        <v>300</v>
      </c>
      <c r="F533" s="25" t="s">
        <v>789</v>
      </c>
      <c r="G533" s="25" t="s">
        <v>950</v>
      </c>
    </row>
    <row r="534" spans="1:7" s="80" customFormat="1" ht="12">
      <c r="A534" s="193"/>
      <c r="B534" s="193"/>
      <c r="C534" s="25" t="s">
        <v>1127</v>
      </c>
      <c r="D534" s="25" t="s">
        <v>1124</v>
      </c>
      <c r="E534" s="25">
        <v>300</v>
      </c>
      <c r="F534" s="25" t="s">
        <v>789</v>
      </c>
      <c r="G534" s="25" t="s">
        <v>950</v>
      </c>
    </row>
    <row r="535" spans="1:7" s="80" customFormat="1" ht="12">
      <c r="A535" s="193"/>
      <c r="B535" s="193"/>
      <c r="C535" s="25" t="s">
        <v>1128</v>
      </c>
      <c r="D535" s="25" t="s">
        <v>960</v>
      </c>
      <c r="E535" s="25" t="s">
        <v>2925</v>
      </c>
      <c r="F535" s="25" t="s">
        <v>789</v>
      </c>
      <c r="G535" s="25" t="s">
        <v>950</v>
      </c>
    </row>
    <row r="536" spans="1:7" s="80" customFormat="1" ht="12">
      <c r="A536" s="193"/>
      <c r="B536" s="193"/>
      <c r="C536" s="25" t="s">
        <v>809</v>
      </c>
      <c r="D536" s="86" t="s">
        <v>962</v>
      </c>
      <c r="E536" s="25" t="s">
        <v>2925</v>
      </c>
      <c r="F536" s="25" t="s">
        <v>789</v>
      </c>
      <c r="G536" s="25" t="s">
        <v>950</v>
      </c>
    </row>
    <row r="537" spans="1:7" s="80" customFormat="1" ht="12">
      <c r="A537" s="194"/>
      <c r="B537" s="194"/>
      <c r="C537" s="25" t="s">
        <v>646</v>
      </c>
      <c r="D537" s="25" t="s">
        <v>836</v>
      </c>
      <c r="E537" s="25">
        <v>200</v>
      </c>
      <c r="F537" s="25" t="s">
        <v>789</v>
      </c>
      <c r="G537" s="25" t="s">
        <v>950</v>
      </c>
    </row>
    <row r="538" spans="1:7" s="80" customFormat="1" ht="12">
      <c r="A538" s="192">
        <v>9</v>
      </c>
      <c r="B538" s="192" t="s">
        <v>1129</v>
      </c>
      <c r="C538" s="13" t="s">
        <v>1130</v>
      </c>
      <c r="D538" s="25" t="s">
        <v>1131</v>
      </c>
      <c r="E538" s="25">
        <v>400</v>
      </c>
      <c r="F538" s="25" t="s">
        <v>789</v>
      </c>
      <c r="G538" s="25" t="s">
        <v>950</v>
      </c>
    </row>
    <row r="539" spans="1:7" s="80" customFormat="1" ht="12">
      <c r="A539" s="193"/>
      <c r="B539" s="193"/>
      <c r="C539" s="13" t="s">
        <v>1132</v>
      </c>
      <c r="D539" s="25" t="s">
        <v>1131</v>
      </c>
      <c r="E539" s="25">
        <v>400</v>
      </c>
      <c r="F539" s="25" t="s">
        <v>789</v>
      </c>
      <c r="G539" s="25" t="s">
        <v>950</v>
      </c>
    </row>
    <row r="540" spans="1:7" s="80" customFormat="1" ht="12">
      <c r="A540" s="193"/>
      <c r="B540" s="193"/>
      <c r="C540" s="13" t="s">
        <v>1133</v>
      </c>
      <c r="D540" s="25" t="s">
        <v>1131</v>
      </c>
      <c r="E540" s="25">
        <v>400</v>
      </c>
      <c r="F540" s="25" t="s">
        <v>789</v>
      </c>
      <c r="G540" s="25" t="s">
        <v>950</v>
      </c>
    </row>
    <row r="541" spans="1:7" s="80" customFormat="1" ht="12">
      <c r="A541" s="193"/>
      <c r="B541" s="193"/>
      <c r="C541" s="25" t="s">
        <v>809</v>
      </c>
      <c r="D541" s="25" t="s">
        <v>1134</v>
      </c>
      <c r="E541" s="25">
        <v>300</v>
      </c>
      <c r="F541" s="25" t="s">
        <v>789</v>
      </c>
      <c r="G541" s="25" t="s">
        <v>950</v>
      </c>
    </row>
    <row r="542" spans="1:7" s="80" customFormat="1" ht="12">
      <c r="A542" s="193"/>
      <c r="B542" s="193"/>
      <c r="C542" s="25" t="s">
        <v>1135</v>
      </c>
      <c r="D542" s="25" t="s">
        <v>1136</v>
      </c>
      <c r="E542" s="25">
        <v>500</v>
      </c>
      <c r="F542" s="25" t="s">
        <v>789</v>
      </c>
      <c r="G542" s="25" t="s">
        <v>950</v>
      </c>
    </row>
    <row r="543" spans="1:7" s="80" customFormat="1" ht="12">
      <c r="A543" s="194"/>
      <c r="B543" s="194"/>
      <c r="C543" s="25" t="s">
        <v>646</v>
      </c>
      <c r="D543" s="25" t="s">
        <v>838</v>
      </c>
      <c r="E543" s="25">
        <v>300</v>
      </c>
      <c r="F543" s="25" t="s">
        <v>789</v>
      </c>
      <c r="G543" s="25" t="s">
        <v>950</v>
      </c>
    </row>
    <row r="544" spans="1:7" s="80" customFormat="1" ht="12">
      <c r="A544" s="25">
        <v>10</v>
      </c>
      <c r="B544" s="25" t="s">
        <v>844</v>
      </c>
      <c r="C544" s="25" t="s">
        <v>844</v>
      </c>
      <c r="D544" s="25" t="s">
        <v>1109</v>
      </c>
      <c r="E544" s="25" t="s">
        <v>2903</v>
      </c>
      <c r="F544" s="25" t="s">
        <v>851</v>
      </c>
      <c r="G544" s="25" t="s">
        <v>950</v>
      </c>
    </row>
    <row r="545" spans="1:9">
      <c r="A545" s="192">
        <v>11</v>
      </c>
      <c r="B545" s="192" t="s">
        <v>951</v>
      </c>
      <c r="C545" s="25" t="s">
        <v>854</v>
      </c>
      <c r="D545" s="25" t="s">
        <v>1109</v>
      </c>
      <c r="E545" s="25">
        <v>300</v>
      </c>
      <c r="F545" s="25" t="s">
        <v>789</v>
      </c>
      <c r="G545" s="25" t="s">
        <v>950</v>
      </c>
      <c r="H545" s="80"/>
      <c r="I545" s="80"/>
    </row>
    <row r="546" spans="1:9">
      <c r="A546" s="193"/>
      <c r="B546" s="193"/>
      <c r="C546" s="25" t="s">
        <v>939</v>
      </c>
      <c r="D546" s="25" t="s">
        <v>1109</v>
      </c>
      <c r="E546" s="25">
        <v>1000</v>
      </c>
      <c r="F546" s="25" t="s">
        <v>851</v>
      </c>
      <c r="G546" s="25" t="s">
        <v>950</v>
      </c>
      <c r="H546" s="80"/>
      <c r="I546" s="80"/>
    </row>
    <row r="547" spans="1:9" s="80" customFormat="1" ht="12">
      <c r="A547" s="193"/>
      <c r="B547" s="193"/>
      <c r="C547" s="25" t="s">
        <v>1137</v>
      </c>
      <c r="D547" s="25" t="s">
        <v>1109</v>
      </c>
      <c r="E547" s="25">
        <v>1900</v>
      </c>
      <c r="F547" s="25" t="s">
        <v>851</v>
      </c>
      <c r="G547" s="25" t="s">
        <v>950</v>
      </c>
    </row>
    <row r="548" spans="1:9" s="80" customFormat="1" ht="12">
      <c r="A548" s="193"/>
      <c r="B548" s="193"/>
      <c r="C548" s="25" t="s">
        <v>863</v>
      </c>
      <c r="D548" s="25" t="s">
        <v>1138</v>
      </c>
      <c r="E548" s="25">
        <v>1200</v>
      </c>
      <c r="F548" s="25" t="s">
        <v>851</v>
      </c>
      <c r="G548" s="25" t="s">
        <v>950</v>
      </c>
    </row>
    <row r="549" spans="1:9" s="80" customFormat="1" ht="12">
      <c r="A549" s="193"/>
      <c r="B549" s="193"/>
      <c r="C549" s="25" t="s">
        <v>1139</v>
      </c>
      <c r="D549" s="25" t="s">
        <v>1052</v>
      </c>
      <c r="E549" s="25">
        <v>1200</v>
      </c>
      <c r="F549" s="25" t="s">
        <v>851</v>
      </c>
      <c r="G549" s="25" t="s">
        <v>950</v>
      </c>
    </row>
    <row r="550" spans="1:9" s="80" customFormat="1" ht="12">
      <c r="A550" s="193"/>
      <c r="B550" s="193"/>
      <c r="C550" s="25" t="s">
        <v>955</v>
      </c>
      <c r="D550" s="25" t="s">
        <v>956</v>
      </c>
      <c r="E550" s="25">
        <v>1200</v>
      </c>
      <c r="F550" s="25" t="s">
        <v>851</v>
      </c>
      <c r="G550" s="25" t="s">
        <v>950</v>
      </c>
    </row>
    <row r="551" spans="1:9" s="80" customFormat="1" ht="24">
      <c r="A551" s="194"/>
      <c r="B551" s="194"/>
      <c r="C551" s="25" t="s">
        <v>938</v>
      </c>
      <c r="D551" s="13" t="s">
        <v>1140</v>
      </c>
      <c r="E551" s="25" t="s">
        <v>2926</v>
      </c>
      <c r="F551" s="25" t="s">
        <v>851</v>
      </c>
      <c r="G551" s="25" t="s">
        <v>950</v>
      </c>
    </row>
    <row r="552" spans="1:9" s="80" customFormat="1" ht="12">
      <c r="A552" s="25">
        <v>12</v>
      </c>
      <c r="B552" s="25" t="s">
        <v>1141</v>
      </c>
      <c r="C552" s="25" t="s">
        <v>1141</v>
      </c>
      <c r="D552" s="25" t="s">
        <v>1142</v>
      </c>
      <c r="E552" s="25">
        <v>100</v>
      </c>
      <c r="F552" s="25" t="s">
        <v>789</v>
      </c>
      <c r="G552" s="25" t="s">
        <v>950</v>
      </c>
    </row>
    <row r="553" spans="1:9" s="80" customFormat="1" ht="12">
      <c r="A553" s="190" t="s">
        <v>620</v>
      </c>
      <c r="B553" s="190"/>
      <c r="C553" s="190"/>
      <c r="D553" s="190" t="s">
        <v>2927</v>
      </c>
      <c r="E553" s="190"/>
      <c r="F553" s="25"/>
      <c r="G553" s="25"/>
    </row>
    <row r="554" spans="1:9" s="80" customFormat="1">
      <c r="A554" s="104" t="s">
        <v>1</v>
      </c>
      <c r="B554" s="187" t="s">
        <v>2692</v>
      </c>
      <c r="C554" s="188"/>
      <c r="D554" s="188"/>
      <c r="E554" s="188"/>
      <c r="F554" s="188"/>
      <c r="G554" s="189"/>
      <c r="H554" s="1"/>
      <c r="I554" s="1"/>
    </row>
    <row r="555" spans="1:9" s="80" customFormat="1" ht="18.75">
      <c r="A555" s="181" t="s">
        <v>78</v>
      </c>
      <c r="B555" s="181"/>
      <c r="C555" s="181"/>
      <c r="D555" s="181"/>
      <c r="E555" s="181"/>
      <c r="F555" s="181"/>
      <c r="G555" s="181"/>
      <c r="H555" s="1"/>
      <c r="I555" s="1"/>
    </row>
    <row r="556" spans="1:9" s="80" customFormat="1" ht="24">
      <c r="A556" s="79" t="s">
        <v>1551</v>
      </c>
      <c r="B556" s="79" t="s">
        <v>595</v>
      </c>
      <c r="C556" s="79" t="s">
        <v>785</v>
      </c>
      <c r="D556" s="79" t="s">
        <v>597</v>
      </c>
      <c r="E556" s="79" t="s">
        <v>598</v>
      </c>
      <c r="F556" s="79" t="s">
        <v>2754</v>
      </c>
      <c r="G556" s="79" t="s">
        <v>786</v>
      </c>
    </row>
    <row r="557" spans="1:9" s="80" customFormat="1" ht="12">
      <c r="A557" s="25">
        <v>1</v>
      </c>
      <c r="B557" s="25"/>
      <c r="C557" s="25" t="s">
        <v>1143</v>
      </c>
      <c r="D557" s="25" t="s">
        <v>1144</v>
      </c>
      <c r="E557" s="25">
        <v>400</v>
      </c>
      <c r="F557" s="25" t="s">
        <v>789</v>
      </c>
      <c r="G557" s="25" t="s">
        <v>950</v>
      </c>
    </row>
    <row r="558" spans="1:9" s="80" customFormat="1" ht="12">
      <c r="A558" s="25">
        <v>2</v>
      </c>
      <c r="B558" s="25"/>
      <c r="C558" s="25" t="s">
        <v>759</v>
      </c>
      <c r="D558" s="25" t="s">
        <v>1144</v>
      </c>
      <c r="E558" s="25">
        <v>300</v>
      </c>
      <c r="F558" s="25" t="s">
        <v>789</v>
      </c>
      <c r="G558" s="25" t="s">
        <v>950</v>
      </c>
    </row>
    <row r="559" spans="1:9">
      <c r="A559" s="25">
        <v>3</v>
      </c>
      <c r="B559" s="25"/>
      <c r="C559" s="25" t="s">
        <v>1145</v>
      </c>
      <c r="D559" s="25" t="s">
        <v>1144</v>
      </c>
      <c r="E559" s="25">
        <v>500</v>
      </c>
      <c r="F559" s="25" t="s">
        <v>789</v>
      </c>
      <c r="G559" s="25" t="s">
        <v>950</v>
      </c>
      <c r="H559" s="80"/>
      <c r="I559" s="80"/>
    </row>
    <row r="560" spans="1:9">
      <c r="A560" s="25">
        <v>4</v>
      </c>
      <c r="B560" s="25" t="s">
        <v>916</v>
      </c>
      <c r="C560" s="25" t="s">
        <v>1146</v>
      </c>
      <c r="D560" s="25" t="s">
        <v>1144</v>
      </c>
      <c r="E560" s="25">
        <v>1500</v>
      </c>
      <c r="F560" s="25" t="s">
        <v>789</v>
      </c>
      <c r="G560" s="25" t="s">
        <v>950</v>
      </c>
      <c r="H560" s="80"/>
      <c r="I560" s="80"/>
    </row>
    <row r="561" spans="1:9">
      <c r="A561" s="25">
        <v>5</v>
      </c>
      <c r="B561" s="25"/>
      <c r="C561" s="25" t="s">
        <v>1147</v>
      </c>
      <c r="D561" s="25" t="s">
        <v>1144</v>
      </c>
      <c r="E561" s="25">
        <v>500</v>
      </c>
      <c r="F561" s="25" t="s">
        <v>789</v>
      </c>
      <c r="G561" s="25" t="s">
        <v>950</v>
      </c>
      <c r="H561" s="80"/>
      <c r="I561" s="80"/>
    </row>
    <row r="562" spans="1:9" s="80" customFormat="1" ht="12">
      <c r="A562" s="192">
        <v>6</v>
      </c>
      <c r="B562" s="192" t="s">
        <v>856</v>
      </c>
      <c r="C562" s="25" t="s">
        <v>939</v>
      </c>
      <c r="D562" s="25" t="s">
        <v>1144</v>
      </c>
      <c r="E562" s="25">
        <v>3000</v>
      </c>
      <c r="F562" s="25" t="s">
        <v>1024</v>
      </c>
      <c r="G562" s="25" t="s">
        <v>950</v>
      </c>
    </row>
    <row r="563" spans="1:9" s="80" customFormat="1" ht="12">
      <c r="A563" s="193"/>
      <c r="B563" s="193"/>
      <c r="C563" s="25" t="s">
        <v>1148</v>
      </c>
      <c r="D563" s="25" t="s">
        <v>1144</v>
      </c>
      <c r="E563" s="25">
        <v>600</v>
      </c>
      <c r="F563" s="25" t="s">
        <v>789</v>
      </c>
      <c r="G563" s="25" t="s">
        <v>950</v>
      </c>
    </row>
    <row r="564" spans="1:9" s="80" customFormat="1" ht="12">
      <c r="A564" s="193"/>
      <c r="B564" s="193"/>
      <c r="C564" s="25" t="s">
        <v>1149</v>
      </c>
      <c r="D564" s="25" t="s">
        <v>1144</v>
      </c>
      <c r="E564" s="25">
        <v>800</v>
      </c>
      <c r="F564" s="25" t="s">
        <v>789</v>
      </c>
      <c r="G564" s="25" t="s">
        <v>950</v>
      </c>
    </row>
    <row r="565" spans="1:9" s="80" customFormat="1" ht="12">
      <c r="A565" s="194"/>
      <c r="B565" s="194"/>
      <c r="C565" s="25" t="s">
        <v>1150</v>
      </c>
      <c r="D565" s="25" t="s">
        <v>1144</v>
      </c>
      <c r="E565" s="25">
        <v>1000</v>
      </c>
      <c r="F565" s="25" t="s">
        <v>789</v>
      </c>
      <c r="G565" s="25" t="s">
        <v>950</v>
      </c>
    </row>
    <row r="566" spans="1:9" s="80" customFormat="1" ht="12">
      <c r="A566" s="25">
        <v>7</v>
      </c>
      <c r="B566" s="25"/>
      <c r="C566" s="25" t="s">
        <v>1151</v>
      </c>
      <c r="D566" s="25" t="s">
        <v>1144</v>
      </c>
      <c r="E566" s="25">
        <v>1500</v>
      </c>
      <c r="F566" s="25" t="s">
        <v>789</v>
      </c>
      <c r="G566" s="25" t="s">
        <v>950</v>
      </c>
    </row>
    <row r="567" spans="1:9" s="80" customFormat="1" ht="12">
      <c r="A567" s="182" t="s">
        <v>620</v>
      </c>
      <c r="B567" s="183"/>
      <c r="C567" s="183"/>
      <c r="D567" s="103"/>
      <c r="E567" s="25">
        <v>7400</v>
      </c>
      <c r="F567" s="25" t="s">
        <v>948</v>
      </c>
      <c r="G567" s="25"/>
    </row>
    <row r="568" spans="1:9" s="80" customFormat="1">
      <c r="A568" s="104" t="s">
        <v>1</v>
      </c>
      <c r="B568" s="187" t="s">
        <v>2692</v>
      </c>
      <c r="C568" s="188"/>
      <c r="D568" s="188"/>
      <c r="E568" s="188"/>
      <c r="F568" s="188"/>
      <c r="G568" s="189"/>
      <c r="H568" s="1"/>
      <c r="I568" s="1"/>
    </row>
    <row r="569" spans="1:9" s="80" customFormat="1">
      <c r="A569" s="92"/>
      <c r="B569" s="1"/>
      <c r="C569" s="92"/>
      <c r="D569" s="92"/>
      <c r="E569" s="92"/>
      <c r="F569" s="92"/>
      <c r="G569" s="92"/>
      <c r="H569" s="1"/>
      <c r="I569" s="1"/>
    </row>
    <row r="570" spans="1:9" s="80" customFormat="1" ht="18.75">
      <c r="A570" s="181" t="s">
        <v>79</v>
      </c>
      <c r="B570" s="181"/>
      <c r="C570" s="181"/>
      <c r="D570" s="181"/>
      <c r="E570" s="181"/>
      <c r="F570" s="181"/>
      <c r="G570" s="181"/>
      <c r="H570" s="1"/>
      <c r="I570" s="1"/>
    </row>
    <row r="571" spans="1:9" s="80" customFormat="1" ht="24">
      <c r="A571" s="79" t="s">
        <v>1551</v>
      </c>
      <c r="B571" s="79" t="s">
        <v>595</v>
      </c>
      <c r="C571" s="79" t="s">
        <v>785</v>
      </c>
      <c r="D571" s="79" t="s">
        <v>597</v>
      </c>
      <c r="E571" s="79" t="s">
        <v>598</v>
      </c>
      <c r="F571" s="79" t="s">
        <v>2754</v>
      </c>
      <c r="G571" s="79" t="s">
        <v>786</v>
      </c>
    </row>
    <row r="572" spans="1:9" s="80" customFormat="1" ht="12">
      <c r="A572" s="25">
        <v>1</v>
      </c>
      <c r="B572" s="100"/>
      <c r="C572" s="25" t="s">
        <v>1145</v>
      </c>
      <c r="D572" s="25" t="s">
        <v>1152</v>
      </c>
      <c r="E572" s="25">
        <v>500</v>
      </c>
      <c r="F572" s="25" t="s">
        <v>789</v>
      </c>
      <c r="G572" s="25" t="s">
        <v>950</v>
      </c>
    </row>
    <row r="573" spans="1:9">
      <c r="A573" s="25">
        <v>2</v>
      </c>
      <c r="B573" s="100"/>
      <c r="C573" s="25" t="s">
        <v>1153</v>
      </c>
      <c r="D573" s="25" t="s">
        <v>1152</v>
      </c>
      <c r="E573" s="25">
        <v>400</v>
      </c>
      <c r="F573" s="25" t="s">
        <v>789</v>
      </c>
      <c r="G573" s="25" t="s">
        <v>950</v>
      </c>
      <c r="H573" s="80"/>
      <c r="I573" s="80"/>
    </row>
    <row r="574" spans="1:9">
      <c r="A574" s="192">
        <v>3</v>
      </c>
      <c r="B574" s="192" t="s">
        <v>916</v>
      </c>
      <c r="C574" s="25" t="s">
        <v>1060</v>
      </c>
      <c r="D574" s="25" t="s">
        <v>1152</v>
      </c>
      <c r="E574" s="25">
        <v>1600</v>
      </c>
      <c r="F574" s="25" t="s">
        <v>789</v>
      </c>
      <c r="G574" s="25" t="s">
        <v>950</v>
      </c>
      <c r="H574" s="80"/>
      <c r="I574" s="80"/>
    </row>
    <row r="575" spans="1:9">
      <c r="A575" s="193"/>
      <c r="B575" s="193"/>
      <c r="C575" s="25" t="s">
        <v>1049</v>
      </c>
      <c r="D575" s="25" t="s">
        <v>1152</v>
      </c>
      <c r="E575" s="25">
        <v>300</v>
      </c>
      <c r="F575" s="25" t="s">
        <v>789</v>
      </c>
      <c r="G575" s="25" t="s">
        <v>950</v>
      </c>
      <c r="H575" s="80"/>
      <c r="I575" s="80"/>
    </row>
    <row r="576" spans="1:9" s="80" customFormat="1" ht="12">
      <c r="A576" s="193"/>
      <c r="B576" s="193"/>
      <c r="C576" s="25" t="s">
        <v>1154</v>
      </c>
      <c r="D576" s="25" t="s">
        <v>1152</v>
      </c>
      <c r="E576" s="25">
        <v>1200</v>
      </c>
      <c r="F576" s="25" t="s">
        <v>789</v>
      </c>
      <c r="G576" s="25" t="s">
        <v>950</v>
      </c>
    </row>
    <row r="577" spans="1:9" s="80" customFormat="1" ht="12">
      <c r="A577" s="193"/>
      <c r="B577" s="193"/>
      <c r="C577" s="25" t="s">
        <v>939</v>
      </c>
      <c r="D577" s="25" t="s">
        <v>1152</v>
      </c>
      <c r="E577" s="25">
        <v>3000</v>
      </c>
      <c r="F577" s="25" t="s">
        <v>1024</v>
      </c>
      <c r="G577" s="25" t="s">
        <v>950</v>
      </c>
    </row>
    <row r="578" spans="1:9" s="80" customFormat="1" ht="12">
      <c r="A578" s="193"/>
      <c r="B578" s="193"/>
      <c r="C578" s="25" t="s">
        <v>1155</v>
      </c>
      <c r="D578" s="25" t="s">
        <v>1152</v>
      </c>
      <c r="E578" s="25">
        <v>600</v>
      </c>
      <c r="F578" s="25" t="s">
        <v>789</v>
      </c>
      <c r="G578" s="25" t="s">
        <v>950</v>
      </c>
    </row>
    <row r="579" spans="1:9" s="80" customFormat="1" ht="12">
      <c r="A579" s="193"/>
      <c r="B579" s="193"/>
      <c r="C579" s="25" t="s">
        <v>1156</v>
      </c>
      <c r="D579" s="25" t="s">
        <v>1152</v>
      </c>
      <c r="E579" s="25" t="s">
        <v>1157</v>
      </c>
      <c r="F579" s="25"/>
      <c r="G579" s="25" t="s">
        <v>950</v>
      </c>
    </row>
    <row r="580" spans="1:9" s="80" customFormat="1" ht="12">
      <c r="A580" s="194"/>
      <c r="B580" s="194"/>
      <c r="C580" s="25" t="s">
        <v>1158</v>
      </c>
      <c r="D580" s="25" t="s">
        <v>1152</v>
      </c>
      <c r="E580" s="25" t="s">
        <v>1157</v>
      </c>
      <c r="F580" s="25"/>
      <c r="G580" s="25" t="s">
        <v>950</v>
      </c>
    </row>
    <row r="581" spans="1:9" s="80" customFormat="1" ht="12">
      <c r="A581" s="182" t="s">
        <v>620</v>
      </c>
      <c r="B581" s="183"/>
      <c r="C581" s="184"/>
      <c r="D581" s="103"/>
      <c r="E581" s="25" t="s">
        <v>2928</v>
      </c>
      <c r="F581" s="25" t="s">
        <v>948</v>
      </c>
      <c r="G581" s="25"/>
    </row>
    <row r="582" spans="1:9" s="80" customFormat="1">
      <c r="A582" s="104" t="s">
        <v>1</v>
      </c>
      <c r="B582" s="187" t="s">
        <v>2692</v>
      </c>
      <c r="C582" s="188"/>
      <c r="D582" s="188"/>
      <c r="E582" s="188"/>
      <c r="F582" s="188"/>
      <c r="G582" s="189"/>
      <c r="H582" s="1"/>
      <c r="I582" s="1"/>
    </row>
    <row r="584" spans="1:9" ht="18.75">
      <c r="A584" s="181" t="s">
        <v>80</v>
      </c>
      <c r="B584" s="181"/>
      <c r="C584" s="181"/>
      <c r="D584" s="181"/>
      <c r="E584" s="181"/>
      <c r="F584" s="181"/>
      <c r="G584" s="181"/>
    </row>
    <row r="585" spans="1:9" ht="24">
      <c r="A585" s="79" t="s">
        <v>1551</v>
      </c>
      <c r="B585" s="79" t="s">
        <v>595</v>
      </c>
      <c r="C585" s="79" t="s">
        <v>785</v>
      </c>
      <c r="D585" s="79" t="s">
        <v>597</v>
      </c>
      <c r="E585" s="79" t="s">
        <v>598</v>
      </c>
      <c r="F585" s="79" t="s">
        <v>2754</v>
      </c>
      <c r="G585" s="79" t="s">
        <v>786</v>
      </c>
      <c r="H585" s="80"/>
      <c r="I585" s="80"/>
    </row>
    <row r="586" spans="1:9">
      <c r="A586" s="25">
        <v>1</v>
      </c>
      <c r="B586" s="100"/>
      <c r="C586" s="25" t="s">
        <v>1159</v>
      </c>
      <c r="D586" s="25" t="s">
        <v>1160</v>
      </c>
      <c r="E586" s="25">
        <v>300</v>
      </c>
      <c r="F586" s="25" t="s">
        <v>789</v>
      </c>
      <c r="G586" s="25" t="s">
        <v>950</v>
      </c>
      <c r="H586" s="80"/>
      <c r="I586" s="80"/>
    </row>
    <row r="587" spans="1:9" s="80" customFormat="1" ht="12">
      <c r="A587" s="25">
        <v>2</v>
      </c>
      <c r="B587" s="100"/>
      <c r="C587" s="25" t="s">
        <v>792</v>
      </c>
      <c r="D587" s="25" t="s">
        <v>1160</v>
      </c>
      <c r="E587" s="25">
        <v>400</v>
      </c>
      <c r="F587" s="25" t="s">
        <v>789</v>
      </c>
      <c r="G587" s="25" t="s">
        <v>950</v>
      </c>
    </row>
    <row r="588" spans="1:9" s="80" customFormat="1" ht="12">
      <c r="A588" s="25">
        <v>3</v>
      </c>
      <c r="B588" s="100"/>
      <c r="C588" s="25" t="s">
        <v>1059</v>
      </c>
      <c r="D588" s="25" t="s">
        <v>1160</v>
      </c>
      <c r="E588" s="25">
        <v>100</v>
      </c>
      <c r="F588" s="25" t="s">
        <v>789</v>
      </c>
      <c r="G588" s="25" t="s">
        <v>950</v>
      </c>
    </row>
    <row r="589" spans="1:9" s="80" customFormat="1" ht="12">
      <c r="A589" s="25">
        <v>4</v>
      </c>
      <c r="B589" s="100"/>
      <c r="C589" s="25" t="s">
        <v>787</v>
      </c>
      <c r="D589" s="25" t="s">
        <v>1160</v>
      </c>
      <c r="E589" s="25">
        <v>400</v>
      </c>
      <c r="F589" s="25" t="s">
        <v>789</v>
      </c>
      <c r="G589" s="25" t="s">
        <v>950</v>
      </c>
    </row>
    <row r="590" spans="1:9" s="80" customFormat="1" ht="12">
      <c r="A590" s="25">
        <v>5</v>
      </c>
      <c r="B590" s="100"/>
      <c r="C590" s="25" t="s">
        <v>1161</v>
      </c>
      <c r="D590" s="25" t="s">
        <v>1160</v>
      </c>
      <c r="E590" s="25">
        <v>600</v>
      </c>
      <c r="F590" s="25" t="s">
        <v>789</v>
      </c>
      <c r="G590" s="25" t="s">
        <v>950</v>
      </c>
    </row>
    <row r="591" spans="1:9" s="80" customFormat="1" ht="12">
      <c r="A591" s="182" t="s">
        <v>620</v>
      </c>
      <c r="B591" s="183"/>
      <c r="C591" s="184"/>
      <c r="D591" s="103"/>
      <c r="E591" s="25">
        <v>1800</v>
      </c>
      <c r="F591" s="25" t="s">
        <v>851</v>
      </c>
      <c r="G591" s="25"/>
    </row>
    <row r="592" spans="1:9" s="80" customFormat="1">
      <c r="A592" s="104" t="s">
        <v>1</v>
      </c>
      <c r="B592" s="187" t="s">
        <v>2692</v>
      </c>
      <c r="C592" s="188"/>
      <c r="D592" s="188"/>
      <c r="E592" s="188"/>
      <c r="F592" s="188"/>
      <c r="G592" s="189"/>
      <c r="H592" s="1"/>
      <c r="I592" s="1"/>
    </row>
    <row r="593" spans="1:9" s="80" customFormat="1">
      <c r="A593" s="92"/>
      <c r="B593" s="1"/>
      <c r="C593" s="92"/>
      <c r="D593" s="92"/>
      <c r="E593" s="92"/>
      <c r="F593" s="92"/>
      <c r="G593" s="92"/>
      <c r="H593" s="1"/>
      <c r="I593" s="1"/>
    </row>
    <row r="594" spans="1:9" s="80" customFormat="1">
      <c r="A594" s="92"/>
      <c r="B594" s="1"/>
      <c r="C594" s="92"/>
      <c r="D594" s="92"/>
      <c r="E594" s="92"/>
      <c r="F594" s="92"/>
      <c r="G594" s="92"/>
      <c r="H594" s="1"/>
      <c r="I594" s="1"/>
    </row>
    <row r="595" spans="1:9" s="80" customFormat="1" ht="18.75">
      <c r="A595" s="181" t="s">
        <v>81</v>
      </c>
      <c r="B595" s="181"/>
      <c r="C595" s="181"/>
      <c r="D595" s="181"/>
      <c r="E595" s="181"/>
      <c r="F595" s="181"/>
      <c r="G595" s="181"/>
      <c r="H595" s="1"/>
      <c r="I595" s="1"/>
    </row>
    <row r="596" spans="1:9" s="80" customFormat="1" ht="24">
      <c r="A596" s="79" t="s">
        <v>1551</v>
      </c>
      <c r="B596" s="79" t="s">
        <v>595</v>
      </c>
      <c r="C596" s="79" t="s">
        <v>785</v>
      </c>
      <c r="D596" s="79" t="s">
        <v>597</v>
      </c>
      <c r="E596" s="79" t="s">
        <v>598</v>
      </c>
      <c r="F596" s="79" t="s">
        <v>2754</v>
      </c>
      <c r="G596" s="79" t="s">
        <v>786</v>
      </c>
    </row>
    <row r="597" spans="1:9" s="80" customFormat="1" ht="12">
      <c r="A597" s="25">
        <v>1</v>
      </c>
      <c r="B597" s="100"/>
      <c r="C597" s="25" t="s">
        <v>914</v>
      </c>
      <c r="D597" s="25" t="s">
        <v>1162</v>
      </c>
      <c r="E597" s="25">
        <v>200</v>
      </c>
      <c r="F597" s="25" t="s">
        <v>789</v>
      </c>
      <c r="G597" s="25" t="s">
        <v>950</v>
      </c>
    </row>
    <row r="598" spans="1:9" s="80" customFormat="1" ht="24">
      <c r="A598" s="25">
        <v>2</v>
      </c>
      <c r="B598" s="100"/>
      <c r="C598" s="13" t="s">
        <v>1163</v>
      </c>
      <c r="D598" s="25" t="s">
        <v>1162</v>
      </c>
      <c r="E598" s="25">
        <v>300</v>
      </c>
      <c r="F598" s="25" t="s">
        <v>789</v>
      </c>
      <c r="G598" s="25" t="s">
        <v>950</v>
      </c>
    </row>
    <row r="599" spans="1:9" s="80" customFormat="1" ht="12">
      <c r="A599" s="25">
        <v>3</v>
      </c>
      <c r="B599" s="100"/>
      <c r="C599" s="25" t="s">
        <v>495</v>
      </c>
      <c r="D599" s="25" t="s">
        <v>1162</v>
      </c>
      <c r="E599" s="25">
        <v>200</v>
      </c>
      <c r="F599" s="25" t="s">
        <v>789</v>
      </c>
      <c r="G599" s="25" t="s">
        <v>950</v>
      </c>
    </row>
    <row r="600" spans="1:9" s="80" customFormat="1" ht="36">
      <c r="A600" s="25">
        <v>4</v>
      </c>
      <c r="B600" s="13" t="s">
        <v>951</v>
      </c>
      <c r="C600" s="82" t="s">
        <v>885</v>
      </c>
      <c r="D600" s="13" t="s">
        <v>855</v>
      </c>
      <c r="E600" s="16" t="s">
        <v>2892</v>
      </c>
      <c r="F600" s="25" t="s">
        <v>789</v>
      </c>
      <c r="G600" s="25" t="s">
        <v>950</v>
      </c>
    </row>
    <row r="601" spans="1:9" s="80" customFormat="1" ht="14.25">
      <c r="A601" s="190">
        <v>5</v>
      </c>
      <c r="B601" s="191" t="s">
        <v>1164</v>
      </c>
      <c r="C601" s="13" t="s">
        <v>857</v>
      </c>
      <c r="D601" s="13" t="s">
        <v>858</v>
      </c>
      <c r="E601" s="13" t="s">
        <v>2893</v>
      </c>
      <c r="F601" s="25" t="s">
        <v>851</v>
      </c>
      <c r="G601" s="25" t="s">
        <v>950</v>
      </c>
    </row>
    <row r="602" spans="1:9" s="80" customFormat="1" ht="26.25">
      <c r="A602" s="190"/>
      <c r="B602" s="191"/>
      <c r="C602" s="13" t="s">
        <v>857</v>
      </c>
      <c r="D602" s="13" t="s">
        <v>858</v>
      </c>
      <c r="E602" s="13" t="s">
        <v>2894</v>
      </c>
      <c r="F602" s="25" t="s">
        <v>851</v>
      </c>
      <c r="G602" s="25" t="s">
        <v>950</v>
      </c>
    </row>
    <row r="603" spans="1:9" s="80" customFormat="1" ht="38.25">
      <c r="A603" s="190"/>
      <c r="B603" s="191"/>
      <c r="C603" s="13" t="s">
        <v>859</v>
      </c>
      <c r="D603" s="13" t="s">
        <v>858</v>
      </c>
      <c r="E603" s="89" t="s">
        <v>2895</v>
      </c>
      <c r="F603" s="25" t="s">
        <v>851</v>
      </c>
      <c r="G603" s="25" t="s">
        <v>950</v>
      </c>
    </row>
    <row r="604" spans="1:9" s="80" customFormat="1" ht="38.25">
      <c r="A604" s="190"/>
      <c r="B604" s="191"/>
      <c r="C604" s="13" t="s">
        <v>859</v>
      </c>
      <c r="D604" s="13" t="s">
        <v>858</v>
      </c>
      <c r="E604" s="89" t="s">
        <v>2896</v>
      </c>
      <c r="F604" s="25" t="s">
        <v>851</v>
      </c>
      <c r="G604" s="25" t="s">
        <v>950</v>
      </c>
    </row>
    <row r="605" spans="1:9" s="86" customFormat="1" ht="12">
      <c r="A605" s="190"/>
      <c r="B605" s="191"/>
      <c r="C605" s="13" t="s">
        <v>860</v>
      </c>
      <c r="D605" s="13" t="s">
        <v>858</v>
      </c>
      <c r="E605" s="16">
        <v>1200</v>
      </c>
      <c r="F605" s="25" t="s">
        <v>789</v>
      </c>
      <c r="G605" s="25" t="s">
        <v>950</v>
      </c>
      <c r="H605" s="80"/>
      <c r="I605" s="80"/>
    </row>
    <row r="606" spans="1:9" s="86" customFormat="1" ht="12">
      <c r="A606" s="190"/>
      <c r="B606" s="191"/>
      <c r="C606" s="13" t="s">
        <v>861</v>
      </c>
      <c r="D606" s="13" t="s">
        <v>858</v>
      </c>
      <c r="E606" s="16">
        <v>1200</v>
      </c>
      <c r="F606" s="25" t="s">
        <v>789</v>
      </c>
      <c r="G606" s="25" t="s">
        <v>950</v>
      </c>
      <c r="H606" s="80"/>
      <c r="I606" s="80"/>
    </row>
    <row r="607" spans="1:9" s="86" customFormat="1" ht="12">
      <c r="A607" s="190"/>
      <c r="B607" s="191"/>
      <c r="C607" s="13" t="s">
        <v>862</v>
      </c>
      <c r="D607" s="13" t="s">
        <v>858</v>
      </c>
      <c r="E607" s="16">
        <v>1800</v>
      </c>
      <c r="F607" s="25" t="s">
        <v>789</v>
      </c>
      <c r="G607" s="25" t="s">
        <v>950</v>
      </c>
      <c r="H607" s="80"/>
      <c r="I607" s="80"/>
    </row>
    <row r="608" spans="1:9" s="86" customFormat="1" ht="12">
      <c r="A608" s="190"/>
      <c r="B608" s="191"/>
      <c r="C608" s="13" t="s">
        <v>863</v>
      </c>
      <c r="D608" s="13" t="s">
        <v>858</v>
      </c>
      <c r="E608" s="16">
        <v>1200</v>
      </c>
      <c r="F608" s="25" t="s">
        <v>789</v>
      </c>
      <c r="G608" s="25" t="s">
        <v>950</v>
      </c>
      <c r="H608" s="80"/>
      <c r="I608" s="80"/>
    </row>
    <row r="609" spans="1:9" s="86" customFormat="1" ht="12">
      <c r="A609" s="190"/>
      <c r="B609" s="191"/>
      <c r="C609" s="13" t="s">
        <v>864</v>
      </c>
      <c r="D609" s="13" t="s">
        <v>858</v>
      </c>
      <c r="E609" s="16">
        <v>800</v>
      </c>
      <c r="F609" s="25" t="s">
        <v>789</v>
      </c>
      <c r="G609" s="25" t="s">
        <v>950</v>
      </c>
      <c r="H609" s="80"/>
      <c r="I609" s="80"/>
    </row>
    <row r="610" spans="1:9" s="86" customFormat="1" ht="12">
      <c r="A610" s="190"/>
      <c r="B610" s="191"/>
      <c r="C610" s="13" t="s">
        <v>865</v>
      </c>
      <c r="D610" s="13" t="s">
        <v>858</v>
      </c>
      <c r="E610" s="16">
        <v>1000</v>
      </c>
      <c r="F610" s="25" t="s">
        <v>789</v>
      </c>
      <c r="G610" s="25" t="s">
        <v>950</v>
      </c>
      <c r="H610" s="80"/>
      <c r="I610" s="80"/>
    </row>
    <row r="611" spans="1:9" s="86" customFormat="1" ht="12">
      <c r="A611" s="190"/>
      <c r="B611" s="191"/>
      <c r="C611" s="13" t="s">
        <v>866</v>
      </c>
      <c r="D611" s="13" t="s">
        <v>858</v>
      </c>
      <c r="E611" s="16">
        <v>600</v>
      </c>
      <c r="F611" s="25" t="s">
        <v>789</v>
      </c>
      <c r="G611" s="25" t="s">
        <v>950</v>
      </c>
      <c r="H611" s="80"/>
      <c r="I611" s="80"/>
    </row>
    <row r="612" spans="1:9" s="86" customFormat="1" ht="12">
      <c r="A612" s="190"/>
      <c r="B612" s="191"/>
      <c r="C612" s="13" t="s">
        <v>867</v>
      </c>
      <c r="D612" s="13" t="s">
        <v>858</v>
      </c>
      <c r="E612" s="16">
        <v>600</v>
      </c>
      <c r="F612" s="25" t="s">
        <v>789</v>
      </c>
      <c r="G612" s="25" t="s">
        <v>950</v>
      </c>
      <c r="H612" s="80"/>
      <c r="I612" s="80"/>
    </row>
    <row r="613" spans="1:9" s="86" customFormat="1" ht="12">
      <c r="A613" s="25">
        <v>6</v>
      </c>
      <c r="B613" s="100" t="s">
        <v>2929</v>
      </c>
      <c r="C613" s="100" t="s">
        <v>2929</v>
      </c>
      <c r="D613" s="25" t="s">
        <v>1162</v>
      </c>
      <c r="E613" s="25">
        <v>100</v>
      </c>
      <c r="F613" s="25" t="s">
        <v>789</v>
      </c>
      <c r="G613" s="25" t="s">
        <v>950</v>
      </c>
      <c r="H613" s="80"/>
      <c r="I613" s="80"/>
    </row>
    <row r="614" spans="1:9" s="86" customFormat="1" ht="12">
      <c r="A614" s="190">
        <v>7</v>
      </c>
      <c r="B614" s="190" t="s">
        <v>1165</v>
      </c>
      <c r="C614" s="25" t="s">
        <v>1061</v>
      </c>
      <c r="D614" s="25" t="s">
        <v>1166</v>
      </c>
      <c r="E614" s="25">
        <v>300</v>
      </c>
      <c r="F614" s="25"/>
      <c r="G614" s="25"/>
    </row>
    <row r="615" spans="1:9" s="86" customFormat="1" ht="12">
      <c r="A615" s="190"/>
      <c r="B615" s="190"/>
      <c r="C615" s="25" t="s">
        <v>911</v>
      </c>
      <c r="D615" s="25" t="s">
        <v>1166</v>
      </c>
      <c r="E615" s="13" t="s">
        <v>797</v>
      </c>
      <c r="F615" s="13" t="s">
        <v>513</v>
      </c>
      <c r="G615" s="13" t="s">
        <v>513</v>
      </c>
    </row>
    <row r="616" spans="1:9" s="86" customFormat="1" ht="12">
      <c r="A616" s="190"/>
      <c r="B616" s="190"/>
      <c r="C616" s="25" t="s">
        <v>1167</v>
      </c>
      <c r="D616" s="25" t="s">
        <v>1168</v>
      </c>
      <c r="E616" s="25">
        <v>300</v>
      </c>
      <c r="F616" s="25" t="s">
        <v>789</v>
      </c>
      <c r="G616" s="25" t="s">
        <v>950</v>
      </c>
    </row>
    <row r="617" spans="1:9" s="86" customFormat="1" ht="12">
      <c r="A617" s="190"/>
      <c r="B617" s="190"/>
      <c r="C617" s="25" t="s">
        <v>1169</v>
      </c>
      <c r="D617" s="25" t="s">
        <v>788</v>
      </c>
      <c r="E617" s="25" t="s">
        <v>2930</v>
      </c>
      <c r="F617" s="13" t="s">
        <v>513</v>
      </c>
      <c r="G617" s="13" t="s">
        <v>513</v>
      </c>
    </row>
    <row r="618" spans="1:9" s="86" customFormat="1" ht="12">
      <c r="A618" s="190"/>
      <c r="B618" s="190"/>
      <c r="C618" s="25" t="s">
        <v>1170</v>
      </c>
      <c r="D618" s="25" t="s">
        <v>788</v>
      </c>
      <c r="E618" s="25" t="s">
        <v>2930</v>
      </c>
      <c r="F618" s="13" t="s">
        <v>513</v>
      </c>
      <c r="G618" s="13" t="s">
        <v>513</v>
      </c>
    </row>
    <row r="619" spans="1:9" s="86" customFormat="1" ht="12">
      <c r="A619" s="190"/>
      <c r="B619" s="190"/>
      <c r="C619" s="25" t="s">
        <v>1171</v>
      </c>
      <c r="D619" s="25" t="s">
        <v>1172</v>
      </c>
      <c r="E619" s="25" t="s">
        <v>2931</v>
      </c>
      <c r="F619" s="13" t="s">
        <v>513</v>
      </c>
      <c r="G619" s="13" t="s">
        <v>513</v>
      </c>
    </row>
    <row r="620" spans="1:9" s="86" customFormat="1" ht="12">
      <c r="A620" s="190"/>
      <c r="B620" s="190"/>
      <c r="C620" s="25" t="s">
        <v>1099</v>
      </c>
      <c r="D620" s="25" t="s">
        <v>1172</v>
      </c>
      <c r="E620" s="25" t="s">
        <v>2931</v>
      </c>
      <c r="F620" s="13" t="s">
        <v>513</v>
      </c>
      <c r="G620" s="13" t="s">
        <v>513</v>
      </c>
    </row>
    <row r="621" spans="1:9" s="86" customFormat="1" ht="12">
      <c r="A621" s="190"/>
      <c r="B621" s="190"/>
      <c r="C621" s="25" t="s">
        <v>1173</v>
      </c>
      <c r="D621" s="25" t="s">
        <v>1174</v>
      </c>
      <c r="E621" s="25" t="s">
        <v>2932</v>
      </c>
      <c r="F621" s="25" t="s">
        <v>948</v>
      </c>
      <c r="G621" s="25" t="s">
        <v>950</v>
      </c>
    </row>
    <row r="622" spans="1:9" s="86" customFormat="1" ht="12">
      <c r="A622" s="190">
        <v>8</v>
      </c>
      <c r="B622" s="190" t="s">
        <v>1175</v>
      </c>
      <c r="C622" s="25" t="s">
        <v>1176</v>
      </c>
      <c r="D622" s="25" t="s">
        <v>817</v>
      </c>
      <c r="E622" s="25">
        <v>300</v>
      </c>
      <c r="F622" s="25" t="s">
        <v>789</v>
      </c>
      <c r="G622" s="25" t="s">
        <v>950</v>
      </c>
    </row>
    <row r="623" spans="1:9" s="86" customFormat="1" ht="12">
      <c r="A623" s="190"/>
      <c r="B623" s="190"/>
      <c r="C623" s="25" t="s">
        <v>1177</v>
      </c>
      <c r="D623" s="25" t="s">
        <v>817</v>
      </c>
      <c r="E623" s="25">
        <v>300</v>
      </c>
      <c r="F623" s="25" t="s">
        <v>789</v>
      </c>
      <c r="G623" s="25" t="s">
        <v>950</v>
      </c>
    </row>
    <row r="624" spans="1:9" s="86" customFormat="1" ht="12">
      <c r="A624" s="190"/>
      <c r="B624" s="190"/>
      <c r="C624" s="25" t="s">
        <v>1178</v>
      </c>
      <c r="D624" s="25" t="s">
        <v>1179</v>
      </c>
      <c r="E624" s="25">
        <v>300</v>
      </c>
      <c r="F624" s="25" t="s">
        <v>789</v>
      </c>
      <c r="G624" s="25" t="s">
        <v>950</v>
      </c>
    </row>
    <row r="625" spans="1:9" s="86" customFormat="1" ht="12">
      <c r="A625" s="190"/>
      <c r="B625" s="190"/>
      <c r="C625" s="25" t="s">
        <v>1180</v>
      </c>
      <c r="D625" s="25" t="s">
        <v>817</v>
      </c>
      <c r="E625" s="25">
        <v>300</v>
      </c>
      <c r="F625" s="25" t="s">
        <v>789</v>
      </c>
      <c r="G625" s="25" t="s">
        <v>950</v>
      </c>
    </row>
    <row r="626" spans="1:9" s="86" customFormat="1" ht="12">
      <c r="A626" s="192">
        <v>9</v>
      </c>
      <c r="B626" s="195" t="s">
        <v>2933</v>
      </c>
      <c r="C626" s="13" t="s">
        <v>1181</v>
      </c>
      <c r="D626" s="25" t="s">
        <v>846</v>
      </c>
      <c r="E626" s="25">
        <v>200</v>
      </c>
      <c r="F626" s="25" t="s">
        <v>789</v>
      </c>
      <c r="G626" s="25" t="s">
        <v>950</v>
      </c>
    </row>
    <row r="627" spans="1:9" s="86" customFormat="1" ht="12">
      <c r="A627" s="193"/>
      <c r="B627" s="196"/>
      <c r="C627" s="25" t="s">
        <v>1182</v>
      </c>
      <c r="D627" s="25" t="s">
        <v>846</v>
      </c>
      <c r="E627" s="25">
        <v>200</v>
      </c>
      <c r="F627" s="25" t="s">
        <v>789</v>
      </c>
      <c r="G627" s="25" t="s">
        <v>950</v>
      </c>
    </row>
    <row r="628" spans="1:9" s="86" customFormat="1" ht="12">
      <c r="A628" s="193"/>
      <c r="B628" s="196"/>
      <c r="C628" s="25" t="s">
        <v>1183</v>
      </c>
      <c r="D628" s="25" t="s">
        <v>846</v>
      </c>
      <c r="E628" s="25">
        <v>200</v>
      </c>
      <c r="F628" s="25" t="s">
        <v>789</v>
      </c>
      <c r="G628" s="25" t="s">
        <v>950</v>
      </c>
    </row>
    <row r="629" spans="1:9" s="86" customFormat="1" ht="12">
      <c r="A629" s="193"/>
      <c r="B629" s="196"/>
      <c r="C629" s="13" t="s">
        <v>1184</v>
      </c>
      <c r="D629" s="25" t="s">
        <v>846</v>
      </c>
      <c r="E629" s="25">
        <v>200</v>
      </c>
      <c r="F629" s="25" t="s">
        <v>789</v>
      </c>
      <c r="G629" s="25" t="s">
        <v>950</v>
      </c>
    </row>
    <row r="630" spans="1:9" s="86" customFormat="1" ht="12">
      <c r="A630" s="193"/>
      <c r="B630" s="196"/>
      <c r="C630" s="25" t="s">
        <v>1185</v>
      </c>
      <c r="D630" s="25" t="s">
        <v>846</v>
      </c>
      <c r="E630" s="25">
        <v>200</v>
      </c>
      <c r="F630" s="25" t="s">
        <v>789</v>
      </c>
      <c r="G630" s="25" t="s">
        <v>950</v>
      </c>
    </row>
    <row r="631" spans="1:9" s="86" customFormat="1" ht="12">
      <c r="A631" s="193"/>
      <c r="B631" s="196"/>
      <c r="C631" s="25" t="s">
        <v>1186</v>
      </c>
      <c r="D631" s="25" t="s">
        <v>1162</v>
      </c>
      <c r="E631" s="25">
        <v>500</v>
      </c>
      <c r="F631" s="25" t="s">
        <v>789</v>
      </c>
      <c r="G631" s="25" t="s">
        <v>950</v>
      </c>
    </row>
    <row r="632" spans="1:9" s="80" customFormat="1" ht="12">
      <c r="A632" s="193"/>
      <c r="B632" s="196"/>
      <c r="C632" s="25" t="s">
        <v>1187</v>
      </c>
      <c r="D632" s="25" t="s">
        <v>846</v>
      </c>
      <c r="E632" s="25">
        <v>200</v>
      </c>
      <c r="F632" s="25" t="s">
        <v>789</v>
      </c>
      <c r="G632" s="25" t="s">
        <v>950</v>
      </c>
      <c r="H632" s="86"/>
      <c r="I632" s="86"/>
    </row>
    <row r="633" spans="1:9">
      <c r="A633" s="193"/>
      <c r="B633" s="196"/>
      <c r="C633" s="25" t="s">
        <v>1188</v>
      </c>
      <c r="D633" s="25" t="s">
        <v>1162</v>
      </c>
      <c r="E633" s="25">
        <v>200</v>
      </c>
      <c r="F633" s="25" t="s">
        <v>789</v>
      </c>
      <c r="G633" s="25" t="s">
        <v>950</v>
      </c>
      <c r="H633" s="86"/>
      <c r="I633" s="86"/>
    </row>
    <row r="634" spans="1:9">
      <c r="A634" s="194"/>
      <c r="B634" s="197"/>
      <c r="C634" s="25" t="s">
        <v>1189</v>
      </c>
      <c r="D634" s="25" t="s">
        <v>846</v>
      </c>
      <c r="E634" s="25">
        <v>200</v>
      </c>
      <c r="F634" s="25" t="s">
        <v>789</v>
      </c>
      <c r="G634" s="25" t="s">
        <v>950</v>
      </c>
      <c r="H634" s="86"/>
      <c r="I634" s="86"/>
    </row>
    <row r="635" spans="1:9" s="80" customFormat="1" ht="12">
      <c r="A635" s="192">
        <v>10</v>
      </c>
      <c r="B635" s="192" t="s">
        <v>2934</v>
      </c>
      <c r="C635" s="25" t="s">
        <v>1190</v>
      </c>
      <c r="D635" s="25" t="s">
        <v>1191</v>
      </c>
      <c r="E635" s="25">
        <v>2000</v>
      </c>
      <c r="F635" s="25" t="s">
        <v>851</v>
      </c>
      <c r="G635" s="25" t="s">
        <v>950</v>
      </c>
      <c r="H635" s="86"/>
      <c r="I635" s="86"/>
    </row>
    <row r="636" spans="1:9" s="80" customFormat="1" ht="12">
      <c r="A636" s="193"/>
      <c r="B636" s="193"/>
      <c r="C636" s="25" t="s">
        <v>1192</v>
      </c>
      <c r="D636" s="25" t="s">
        <v>846</v>
      </c>
      <c r="E636" s="25">
        <v>2000</v>
      </c>
      <c r="F636" s="25" t="s">
        <v>851</v>
      </c>
      <c r="G636" s="25" t="s">
        <v>950</v>
      </c>
      <c r="H636" s="86"/>
      <c r="I636" s="86"/>
    </row>
    <row r="637" spans="1:9" s="80" customFormat="1" ht="12">
      <c r="A637" s="193"/>
      <c r="B637" s="193"/>
      <c r="C637" s="25" t="s">
        <v>1193</v>
      </c>
      <c r="D637" s="25" t="s">
        <v>1191</v>
      </c>
      <c r="E637" s="25">
        <v>2000</v>
      </c>
      <c r="F637" s="25" t="s">
        <v>851</v>
      </c>
      <c r="G637" s="25" t="s">
        <v>950</v>
      </c>
      <c r="H637" s="86"/>
      <c r="I637" s="86"/>
    </row>
    <row r="638" spans="1:9" s="80" customFormat="1" ht="12">
      <c r="A638" s="194"/>
      <c r="B638" s="194"/>
      <c r="C638" s="25" t="s">
        <v>1194</v>
      </c>
      <c r="D638" s="25" t="s">
        <v>846</v>
      </c>
      <c r="E638" s="25">
        <v>2500</v>
      </c>
      <c r="F638" s="25" t="s">
        <v>851</v>
      </c>
      <c r="G638" s="25" t="s">
        <v>950</v>
      </c>
      <c r="H638" s="86"/>
      <c r="I638" s="86"/>
    </row>
    <row r="639" spans="1:9" s="80" customFormat="1" ht="12">
      <c r="A639" s="192">
        <v>11</v>
      </c>
      <c r="B639" s="192" t="s">
        <v>2935</v>
      </c>
      <c r="C639" s="13" t="s">
        <v>1195</v>
      </c>
      <c r="D639" s="25" t="s">
        <v>1162</v>
      </c>
      <c r="E639" s="25">
        <v>300</v>
      </c>
      <c r="F639" s="25" t="s">
        <v>789</v>
      </c>
      <c r="G639" s="25" t="s">
        <v>950</v>
      </c>
      <c r="H639" s="86"/>
      <c r="I639" s="86"/>
    </row>
    <row r="640" spans="1:9" s="80" customFormat="1" ht="12">
      <c r="A640" s="194"/>
      <c r="B640" s="194"/>
      <c r="C640" s="25" t="s">
        <v>1196</v>
      </c>
      <c r="D640" s="25" t="s">
        <v>846</v>
      </c>
      <c r="E640" s="25">
        <v>2400</v>
      </c>
      <c r="F640" s="25" t="s">
        <v>851</v>
      </c>
      <c r="G640" s="25" t="s">
        <v>950</v>
      </c>
      <c r="H640" s="86"/>
      <c r="I640" s="86"/>
    </row>
    <row r="641" spans="1:9" s="80" customFormat="1" ht="12">
      <c r="A641" s="182" t="s">
        <v>620</v>
      </c>
      <c r="B641" s="183"/>
      <c r="C641" s="184"/>
      <c r="D641" s="182" t="s">
        <v>1057</v>
      </c>
      <c r="E641" s="184"/>
      <c r="F641" s="25" t="s">
        <v>948</v>
      </c>
      <c r="G641" s="25"/>
    </row>
    <row r="642" spans="1:9" s="80" customFormat="1">
      <c r="A642" s="104" t="s">
        <v>1</v>
      </c>
      <c r="B642" s="187" t="s">
        <v>2692</v>
      </c>
      <c r="C642" s="188"/>
      <c r="D642" s="188"/>
      <c r="E642" s="188"/>
      <c r="F642" s="188"/>
      <c r="G642" s="189"/>
      <c r="H642" s="1"/>
      <c r="I642" s="1"/>
    </row>
    <row r="643" spans="1:9" s="80" customFormat="1" ht="18.75">
      <c r="A643" s="181" t="s">
        <v>82</v>
      </c>
      <c r="B643" s="181"/>
      <c r="C643" s="181"/>
      <c r="D643" s="181"/>
      <c r="E643" s="181"/>
      <c r="F643" s="181"/>
      <c r="G643" s="181"/>
      <c r="H643" s="1"/>
      <c r="I643" s="1"/>
    </row>
    <row r="644" spans="1:9" s="80" customFormat="1" ht="24">
      <c r="A644" s="79" t="s">
        <v>1551</v>
      </c>
      <c r="B644" s="79" t="s">
        <v>595</v>
      </c>
      <c r="C644" s="79" t="s">
        <v>785</v>
      </c>
      <c r="D644" s="79" t="s">
        <v>597</v>
      </c>
      <c r="E644" s="79" t="s">
        <v>598</v>
      </c>
      <c r="F644" s="79" t="s">
        <v>2754</v>
      </c>
      <c r="G644" s="79" t="s">
        <v>786</v>
      </c>
    </row>
    <row r="645" spans="1:9">
      <c r="A645" s="25">
        <v>1</v>
      </c>
      <c r="B645" s="100"/>
      <c r="C645" s="25" t="s">
        <v>1065</v>
      </c>
      <c r="D645" s="25" t="s">
        <v>1197</v>
      </c>
      <c r="E645" s="25">
        <v>300</v>
      </c>
      <c r="F645" s="25" t="s">
        <v>789</v>
      </c>
      <c r="G645" s="25" t="s">
        <v>950</v>
      </c>
      <c r="H645" s="80"/>
      <c r="I645" s="80"/>
    </row>
    <row r="646" spans="1:9">
      <c r="A646" s="25">
        <v>2</v>
      </c>
      <c r="B646" s="100"/>
      <c r="C646" s="25" t="s">
        <v>792</v>
      </c>
      <c r="D646" s="25" t="s">
        <v>1197</v>
      </c>
      <c r="E646" s="25">
        <v>200</v>
      </c>
      <c r="F646" s="25" t="s">
        <v>789</v>
      </c>
      <c r="G646" s="25" t="s">
        <v>950</v>
      </c>
      <c r="H646" s="80"/>
      <c r="I646" s="80"/>
    </row>
    <row r="647" spans="1:9">
      <c r="A647" s="25">
        <v>3</v>
      </c>
      <c r="B647" s="100"/>
      <c r="C647" s="25" t="s">
        <v>1075</v>
      </c>
      <c r="D647" s="25" t="s">
        <v>1197</v>
      </c>
      <c r="E647" s="25">
        <v>200</v>
      </c>
      <c r="F647" s="25" t="s">
        <v>789</v>
      </c>
      <c r="G647" s="25" t="s">
        <v>950</v>
      </c>
      <c r="H647" s="80"/>
      <c r="I647" s="80"/>
    </row>
    <row r="648" spans="1:9">
      <c r="A648" s="25">
        <v>4</v>
      </c>
      <c r="B648" s="100"/>
      <c r="C648" s="25" t="s">
        <v>495</v>
      </c>
      <c r="D648" s="25" t="s">
        <v>1197</v>
      </c>
      <c r="E648" s="25">
        <v>400</v>
      </c>
      <c r="F648" s="25" t="s">
        <v>789</v>
      </c>
      <c r="G648" s="25" t="s">
        <v>950</v>
      </c>
      <c r="H648" s="80"/>
      <c r="I648" s="80"/>
    </row>
    <row r="649" spans="1:9">
      <c r="A649" s="25">
        <v>5</v>
      </c>
      <c r="B649" s="192" t="s">
        <v>916</v>
      </c>
      <c r="C649" s="13" t="s">
        <v>1198</v>
      </c>
      <c r="D649" s="25" t="s">
        <v>1197</v>
      </c>
      <c r="E649" s="25">
        <v>300</v>
      </c>
      <c r="F649" s="25" t="s">
        <v>789</v>
      </c>
      <c r="G649" s="25" t="s">
        <v>950</v>
      </c>
      <c r="H649" s="80"/>
      <c r="I649" s="80"/>
    </row>
    <row r="650" spans="1:9">
      <c r="A650" s="25">
        <v>6</v>
      </c>
      <c r="B650" s="194"/>
      <c r="C650" s="13" t="s">
        <v>1060</v>
      </c>
      <c r="D650" s="25" t="s">
        <v>1197</v>
      </c>
      <c r="E650" s="25">
        <v>1500</v>
      </c>
      <c r="F650" s="25" t="s">
        <v>789</v>
      </c>
      <c r="G650" s="25" t="s">
        <v>950</v>
      </c>
      <c r="H650" s="80"/>
      <c r="I650" s="80"/>
    </row>
    <row r="651" spans="1:9" ht="24">
      <c r="A651" s="25">
        <v>7</v>
      </c>
      <c r="B651" s="13"/>
      <c r="C651" s="13" t="s">
        <v>1199</v>
      </c>
      <c r="D651" s="25" t="s">
        <v>1197</v>
      </c>
      <c r="E651" s="25">
        <v>3500</v>
      </c>
      <c r="F651" s="25" t="s">
        <v>789</v>
      </c>
      <c r="G651" s="25" t="s">
        <v>950</v>
      </c>
      <c r="H651" s="80"/>
      <c r="I651" s="80"/>
    </row>
    <row r="652" spans="1:9">
      <c r="A652" s="25">
        <v>8</v>
      </c>
      <c r="B652" s="13"/>
      <c r="C652" s="13" t="s">
        <v>856</v>
      </c>
      <c r="D652" s="25" t="s">
        <v>1197</v>
      </c>
      <c r="E652" s="25">
        <v>1200</v>
      </c>
      <c r="F652" s="25" t="s">
        <v>789</v>
      </c>
      <c r="G652" s="25" t="s">
        <v>950</v>
      </c>
      <c r="H652" s="80"/>
      <c r="I652" s="80"/>
    </row>
    <row r="653" spans="1:9">
      <c r="A653" s="182" t="s">
        <v>620</v>
      </c>
      <c r="B653" s="183"/>
      <c r="C653" s="184"/>
      <c r="D653" s="103"/>
      <c r="E653" s="25">
        <v>5300</v>
      </c>
      <c r="F653" s="25" t="s">
        <v>948</v>
      </c>
      <c r="G653" s="25"/>
      <c r="H653" s="80"/>
      <c r="I653" s="80"/>
    </row>
    <row r="654" spans="1:9">
      <c r="A654" s="104" t="s">
        <v>1</v>
      </c>
      <c r="B654" s="187" t="s">
        <v>2692</v>
      </c>
      <c r="C654" s="188"/>
      <c r="D654" s="188"/>
      <c r="E654" s="188"/>
      <c r="F654" s="188"/>
      <c r="G654" s="189"/>
    </row>
    <row r="655" spans="1:9" ht="23.25" customHeight="1">
      <c r="A655" s="181" t="s">
        <v>83</v>
      </c>
      <c r="B655" s="181"/>
      <c r="C655" s="181"/>
      <c r="D655" s="181"/>
      <c r="E655" s="181"/>
      <c r="F655" s="181"/>
      <c r="G655" s="181"/>
    </row>
    <row r="656" spans="1:9" ht="24">
      <c r="A656" s="79" t="s">
        <v>1551</v>
      </c>
      <c r="B656" s="79" t="s">
        <v>595</v>
      </c>
      <c r="C656" s="79" t="s">
        <v>785</v>
      </c>
      <c r="D656" s="79" t="s">
        <v>597</v>
      </c>
      <c r="E656" s="79" t="s">
        <v>598</v>
      </c>
      <c r="F656" s="79" t="s">
        <v>2754</v>
      </c>
      <c r="G656" s="79" t="s">
        <v>786</v>
      </c>
    </row>
    <row r="657" spans="1:9">
      <c r="A657" s="25">
        <v>1</v>
      </c>
      <c r="B657" s="192" t="s">
        <v>1200</v>
      </c>
      <c r="C657" s="25" t="s">
        <v>1201</v>
      </c>
      <c r="D657" s="25" t="s">
        <v>1202</v>
      </c>
      <c r="E657" s="25">
        <v>4000</v>
      </c>
      <c r="F657" s="25" t="s">
        <v>851</v>
      </c>
      <c r="G657" s="25" t="s">
        <v>950</v>
      </c>
    </row>
    <row r="658" spans="1:9">
      <c r="A658" s="25">
        <v>2</v>
      </c>
      <c r="B658" s="193"/>
      <c r="C658" s="25" t="s">
        <v>1203</v>
      </c>
      <c r="D658" s="25" t="s">
        <v>915</v>
      </c>
      <c r="E658" s="25">
        <v>4000</v>
      </c>
      <c r="F658" s="25" t="s">
        <v>851</v>
      </c>
      <c r="G658" s="25" t="s">
        <v>950</v>
      </c>
    </row>
    <row r="659" spans="1:9">
      <c r="A659" s="25">
        <v>3</v>
      </c>
      <c r="B659" s="193"/>
      <c r="C659" s="25" t="s">
        <v>845</v>
      </c>
      <c r="D659" s="25" t="s">
        <v>1204</v>
      </c>
      <c r="E659" s="25">
        <v>4000</v>
      </c>
      <c r="F659" s="25" t="s">
        <v>851</v>
      </c>
      <c r="G659" s="25" t="s">
        <v>950</v>
      </c>
    </row>
    <row r="660" spans="1:9">
      <c r="A660" s="25">
        <v>4</v>
      </c>
      <c r="B660" s="193"/>
      <c r="C660" s="25" t="s">
        <v>1205</v>
      </c>
      <c r="D660" s="25" t="s">
        <v>1206</v>
      </c>
      <c r="E660" s="25">
        <v>4000</v>
      </c>
      <c r="F660" s="25" t="s">
        <v>851</v>
      </c>
      <c r="G660" s="25" t="s">
        <v>950</v>
      </c>
    </row>
    <row r="661" spans="1:9">
      <c r="A661" s="25">
        <v>5</v>
      </c>
      <c r="B661" s="193"/>
      <c r="C661" s="25" t="s">
        <v>1207</v>
      </c>
      <c r="D661" s="25" t="s">
        <v>1208</v>
      </c>
      <c r="E661" s="25">
        <v>4500</v>
      </c>
      <c r="F661" s="25" t="s">
        <v>851</v>
      </c>
      <c r="G661" s="25" t="s">
        <v>950</v>
      </c>
    </row>
    <row r="662" spans="1:9">
      <c r="A662" s="25">
        <v>6</v>
      </c>
      <c r="B662" s="193"/>
      <c r="C662" s="25" t="s">
        <v>1209</v>
      </c>
      <c r="D662" s="25" t="s">
        <v>1210</v>
      </c>
      <c r="E662" s="25">
        <v>5000</v>
      </c>
      <c r="F662" s="25" t="s">
        <v>851</v>
      </c>
      <c r="G662" s="25" t="s">
        <v>950</v>
      </c>
    </row>
    <row r="663" spans="1:9">
      <c r="A663" s="25">
        <v>7</v>
      </c>
      <c r="B663" s="194"/>
      <c r="C663" s="25" t="s">
        <v>1211</v>
      </c>
      <c r="D663" s="25" t="s">
        <v>1109</v>
      </c>
      <c r="E663" s="25">
        <v>5000</v>
      </c>
      <c r="F663" s="25" t="s">
        <v>851</v>
      </c>
      <c r="G663" s="25" t="s">
        <v>950</v>
      </c>
    </row>
    <row r="664" spans="1:9">
      <c r="A664" s="25">
        <v>8</v>
      </c>
      <c r="B664" s="192" t="s">
        <v>1013</v>
      </c>
      <c r="C664" s="25" t="s">
        <v>939</v>
      </c>
      <c r="D664" s="25" t="s">
        <v>1212</v>
      </c>
      <c r="E664" s="25">
        <v>1000</v>
      </c>
      <c r="F664" s="25" t="s">
        <v>851</v>
      </c>
      <c r="G664" s="25" t="s">
        <v>950</v>
      </c>
    </row>
    <row r="665" spans="1:9" s="80" customFormat="1">
      <c r="A665" s="25">
        <v>9</v>
      </c>
      <c r="B665" s="193"/>
      <c r="C665" s="25" t="s">
        <v>1213</v>
      </c>
      <c r="D665" s="25" t="s">
        <v>1212</v>
      </c>
      <c r="E665" s="25">
        <v>300</v>
      </c>
      <c r="F665" s="25" t="s">
        <v>851</v>
      </c>
      <c r="G665" s="25" t="s">
        <v>950</v>
      </c>
      <c r="H665" s="1"/>
      <c r="I665" s="1"/>
    </row>
    <row r="666" spans="1:9">
      <c r="A666" s="25">
        <v>10</v>
      </c>
      <c r="B666" s="193"/>
      <c r="C666" s="25" t="s">
        <v>1214</v>
      </c>
      <c r="D666" s="25" t="s">
        <v>1212</v>
      </c>
      <c r="E666" s="25">
        <v>300</v>
      </c>
      <c r="F666" s="25" t="s">
        <v>851</v>
      </c>
      <c r="G666" s="25" t="s">
        <v>950</v>
      </c>
    </row>
    <row r="667" spans="1:9">
      <c r="A667" s="25">
        <v>11</v>
      </c>
      <c r="B667" s="193"/>
      <c r="C667" s="25" t="s">
        <v>1215</v>
      </c>
      <c r="D667" s="25" t="s">
        <v>1212</v>
      </c>
      <c r="E667" s="25">
        <v>300</v>
      </c>
      <c r="F667" s="25" t="s">
        <v>851</v>
      </c>
      <c r="G667" s="25" t="s">
        <v>950</v>
      </c>
    </row>
    <row r="668" spans="1:9">
      <c r="A668" s="25">
        <v>12</v>
      </c>
      <c r="B668" s="193"/>
      <c r="C668" s="13" t="s">
        <v>2936</v>
      </c>
      <c r="D668" s="25" t="s">
        <v>1212</v>
      </c>
      <c r="E668" s="25">
        <v>1000</v>
      </c>
      <c r="F668" s="25" t="s">
        <v>851</v>
      </c>
      <c r="G668" s="25" t="s">
        <v>950</v>
      </c>
    </row>
    <row r="669" spans="1:9">
      <c r="A669" s="25">
        <v>13</v>
      </c>
      <c r="B669" s="193"/>
      <c r="C669" s="13" t="s">
        <v>1216</v>
      </c>
      <c r="D669" s="25" t="s">
        <v>1212</v>
      </c>
      <c r="E669" s="25">
        <v>1200</v>
      </c>
      <c r="F669" s="25" t="s">
        <v>789</v>
      </c>
      <c r="G669" s="25" t="s">
        <v>950</v>
      </c>
    </row>
    <row r="670" spans="1:9">
      <c r="A670" s="25">
        <v>14</v>
      </c>
      <c r="B670" s="193"/>
      <c r="C670" s="13" t="s">
        <v>1217</v>
      </c>
      <c r="D670" s="25" t="s">
        <v>1218</v>
      </c>
      <c r="E670" s="25">
        <v>1000</v>
      </c>
      <c r="F670" s="25" t="s">
        <v>789</v>
      </c>
      <c r="G670" s="25" t="s">
        <v>950</v>
      </c>
    </row>
    <row r="671" spans="1:9" ht="24">
      <c r="A671" s="25">
        <v>15</v>
      </c>
      <c r="B671" s="193"/>
      <c r="C671" s="13" t="s">
        <v>1219</v>
      </c>
      <c r="D671" s="13" t="s">
        <v>1220</v>
      </c>
      <c r="E671" s="25">
        <v>1000</v>
      </c>
      <c r="F671" s="25" t="s">
        <v>789</v>
      </c>
      <c r="G671" s="25" t="s">
        <v>950</v>
      </c>
    </row>
    <row r="672" spans="1:9">
      <c r="A672" s="25">
        <v>16</v>
      </c>
      <c r="B672" s="193"/>
      <c r="C672" s="13" t="s">
        <v>1221</v>
      </c>
      <c r="D672" s="25" t="s">
        <v>1222</v>
      </c>
      <c r="E672" s="25">
        <v>600</v>
      </c>
      <c r="F672" s="25" t="s">
        <v>789</v>
      </c>
      <c r="G672" s="25" t="s">
        <v>950</v>
      </c>
    </row>
    <row r="673" spans="1:9">
      <c r="A673" s="25">
        <v>17</v>
      </c>
      <c r="B673" s="194"/>
      <c r="C673" s="13" t="s">
        <v>713</v>
      </c>
      <c r="D673" s="25" t="s">
        <v>1223</v>
      </c>
      <c r="E673" s="25">
        <v>800</v>
      </c>
      <c r="F673" s="25" t="s">
        <v>789</v>
      </c>
      <c r="G673" s="25" t="s">
        <v>950</v>
      </c>
    </row>
    <row r="674" spans="1:9">
      <c r="A674" s="182" t="s">
        <v>620</v>
      </c>
      <c r="B674" s="183"/>
      <c r="C674" s="184"/>
      <c r="D674" s="182" t="s">
        <v>1224</v>
      </c>
      <c r="E674" s="184"/>
      <c r="F674" s="25" t="s">
        <v>851</v>
      </c>
      <c r="G674" s="25"/>
      <c r="H674" s="80"/>
      <c r="I674" s="80"/>
    </row>
    <row r="675" spans="1:9">
      <c r="A675" s="104" t="s">
        <v>1</v>
      </c>
      <c r="B675" s="187" t="s">
        <v>2692</v>
      </c>
      <c r="C675" s="188"/>
      <c r="D675" s="188"/>
      <c r="E675" s="188"/>
      <c r="F675" s="188"/>
      <c r="G675" s="189"/>
    </row>
  </sheetData>
  <mergeCells count="240">
    <mergeCell ref="B664:B673"/>
    <mergeCell ref="D74:D81"/>
    <mergeCell ref="D82:D84"/>
    <mergeCell ref="D85:D88"/>
    <mergeCell ref="D93:D94"/>
    <mergeCell ref="D104:D107"/>
    <mergeCell ref="D111:D112"/>
    <mergeCell ref="D117:D118"/>
    <mergeCell ref="D120:D121"/>
    <mergeCell ref="D124:D126"/>
    <mergeCell ref="B574:B580"/>
    <mergeCell ref="B601:B612"/>
    <mergeCell ref="B614:B621"/>
    <mergeCell ref="B622:B625"/>
    <mergeCell ref="B626:B634"/>
    <mergeCell ref="B635:B638"/>
    <mergeCell ref="B639:B640"/>
    <mergeCell ref="B649:B650"/>
    <mergeCell ref="B657:B663"/>
    <mergeCell ref="B387:B389"/>
    <mergeCell ref="B407:B410"/>
    <mergeCell ref="B412:B419"/>
    <mergeCell ref="B420:B423"/>
    <mergeCell ref="B427:B438"/>
    <mergeCell ref="B344:G344"/>
    <mergeCell ref="A346:G346"/>
    <mergeCell ref="A375:C375"/>
    <mergeCell ref="D375:E375"/>
    <mergeCell ref="B376:G376"/>
    <mergeCell ref="A378:G378"/>
    <mergeCell ref="A390:C390"/>
    <mergeCell ref="B391:G391"/>
    <mergeCell ref="A393:G393"/>
    <mergeCell ref="A350:A356"/>
    <mergeCell ref="A357:A362"/>
    <mergeCell ref="A363:A364"/>
    <mergeCell ref="A365:A370"/>
    <mergeCell ref="A371:A372"/>
    <mergeCell ref="A373:A374"/>
    <mergeCell ref="A383:A384"/>
    <mergeCell ref="A387:A389"/>
    <mergeCell ref="B350:B356"/>
    <mergeCell ref="B357:B362"/>
    <mergeCell ref="B363:B364"/>
    <mergeCell ref="B365:B370"/>
    <mergeCell ref="B371:B372"/>
    <mergeCell ref="B373:B374"/>
    <mergeCell ref="B383:B384"/>
    <mergeCell ref="A574:A580"/>
    <mergeCell ref="A601:A612"/>
    <mergeCell ref="A614:A621"/>
    <mergeCell ref="A622:A625"/>
    <mergeCell ref="A626:A634"/>
    <mergeCell ref="A635:A638"/>
    <mergeCell ref="A639:A640"/>
    <mergeCell ref="B6:B8"/>
    <mergeCell ref="B9:B16"/>
    <mergeCell ref="B17:B24"/>
    <mergeCell ref="B25:B26"/>
    <mergeCell ref="B27:B28"/>
    <mergeCell ref="B29:B33"/>
    <mergeCell ref="B35:B39"/>
    <mergeCell ref="B41:B52"/>
    <mergeCell ref="B53:B56"/>
    <mergeCell ref="B57:B59"/>
    <mergeCell ref="B70:B81"/>
    <mergeCell ref="B82:B84"/>
    <mergeCell ref="B85:B88"/>
    <mergeCell ref="B89:B92"/>
    <mergeCell ref="B94:B95"/>
    <mergeCell ref="B96:B103"/>
    <mergeCell ref="B104:B110"/>
    <mergeCell ref="A427:A428"/>
    <mergeCell ref="A429:A430"/>
    <mergeCell ref="A447:A449"/>
    <mergeCell ref="A450:A458"/>
    <mergeCell ref="A465:A466"/>
    <mergeCell ref="A467:A471"/>
    <mergeCell ref="A486:A489"/>
    <mergeCell ref="A491:A493"/>
    <mergeCell ref="A513:A517"/>
    <mergeCell ref="A441:C441"/>
    <mergeCell ref="B442:G442"/>
    <mergeCell ref="A444:G444"/>
    <mergeCell ref="A459:C459"/>
    <mergeCell ref="D459:E459"/>
    <mergeCell ref="B460:G460"/>
    <mergeCell ref="A462:G462"/>
    <mergeCell ref="A472:C472"/>
    <mergeCell ref="D472:E472"/>
    <mergeCell ref="B447:B449"/>
    <mergeCell ref="B450:B458"/>
    <mergeCell ref="B465:B466"/>
    <mergeCell ref="B467:B471"/>
    <mergeCell ref="B506:G506"/>
    <mergeCell ref="A509:G509"/>
    <mergeCell ref="A137:A143"/>
    <mergeCell ref="A144:A156"/>
    <mergeCell ref="A160:A163"/>
    <mergeCell ref="A170:A175"/>
    <mergeCell ref="A176:A180"/>
    <mergeCell ref="A181:A190"/>
    <mergeCell ref="A204:A210"/>
    <mergeCell ref="A211:A217"/>
    <mergeCell ref="A218:A223"/>
    <mergeCell ref="A164:C164"/>
    <mergeCell ref="B137:B143"/>
    <mergeCell ref="B144:B156"/>
    <mergeCell ref="B160:B163"/>
    <mergeCell ref="B170:B175"/>
    <mergeCell ref="B176:B180"/>
    <mergeCell ref="B181:B190"/>
    <mergeCell ref="B204:B210"/>
    <mergeCell ref="B211:B217"/>
    <mergeCell ref="B218:B223"/>
    <mergeCell ref="A643:G643"/>
    <mergeCell ref="A653:C653"/>
    <mergeCell ref="B654:G654"/>
    <mergeCell ref="A655:G655"/>
    <mergeCell ref="A674:C674"/>
    <mergeCell ref="D674:E674"/>
    <mergeCell ref="B675:G675"/>
    <mergeCell ref="A6:A8"/>
    <mergeCell ref="A9:A16"/>
    <mergeCell ref="A17:A24"/>
    <mergeCell ref="A25:A26"/>
    <mergeCell ref="A27:A28"/>
    <mergeCell ref="A29:A33"/>
    <mergeCell ref="A35:A39"/>
    <mergeCell ref="A41:A52"/>
    <mergeCell ref="A53:A56"/>
    <mergeCell ref="A57:A59"/>
    <mergeCell ref="A70:A81"/>
    <mergeCell ref="A82:A84"/>
    <mergeCell ref="A85:A88"/>
    <mergeCell ref="A89:A92"/>
    <mergeCell ref="A94:A95"/>
    <mergeCell ref="A96:A103"/>
    <mergeCell ref="A104:A110"/>
    <mergeCell ref="A581:C581"/>
    <mergeCell ref="B582:G582"/>
    <mergeCell ref="A584:G584"/>
    <mergeCell ref="A591:C591"/>
    <mergeCell ref="B592:G592"/>
    <mergeCell ref="A595:G595"/>
    <mergeCell ref="A641:C641"/>
    <mergeCell ref="D641:E641"/>
    <mergeCell ref="B642:G642"/>
    <mergeCell ref="A567:C567"/>
    <mergeCell ref="B568:G568"/>
    <mergeCell ref="A570:G570"/>
    <mergeCell ref="A519:A522"/>
    <mergeCell ref="A523:A526"/>
    <mergeCell ref="A528:A537"/>
    <mergeCell ref="A538:A543"/>
    <mergeCell ref="A545:A551"/>
    <mergeCell ref="A562:A565"/>
    <mergeCell ref="B513:B517"/>
    <mergeCell ref="B519:B522"/>
    <mergeCell ref="B523:B526"/>
    <mergeCell ref="B528:B537"/>
    <mergeCell ref="B538:B543"/>
    <mergeCell ref="B545:B551"/>
    <mergeCell ref="B562:B565"/>
    <mergeCell ref="B473:G473"/>
    <mergeCell ref="A475:G475"/>
    <mergeCell ref="A478:C478"/>
    <mergeCell ref="B479:G479"/>
    <mergeCell ref="A481:G481"/>
    <mergeCell ref="A494:C494"/>
    <mergeCell ref="B495:G495"/>
    <mergeCell ref="A497:G497"/>
    <mergeCell ref="A505:C505"/>
    <mergeCell ref="B486:B489"/>
    <mergeCell ref="B491:B493"/>
    <mergeCell ref="E491:E493"/>
    <mergeCell ref="F491:F493"/>
    <mergeCell ref="A553:C553"/>
    <mergeCell ref="D553:E553"/>
    <mergeCell ref="B554:G554"/>
    <mergeCell ref="A555:G555"/>
    <mergeCell ref="B315:G315"/>
    <mergeCell ref="A317:G317"/>
    <mergeCell ref="A320:C320"/>
    <mergeCell ref="B321:G321"/>
    <mergeCell ref="A323:G323"/>
    <mergeCell ref="A326:C326"/>
    <mergeCell ref="B327:G327"/>
    <mergeCell ref="A329:G329"/>
    <mergeCell ref="A343:C343"/>
    <mergeCell ref="A331:A332"/>
    <mergeCell ref="A333:A334"/>
    <mergeCell ref="B331:B342"/>
    <mergeCell ref="B258:G258"/>
    <mergeCell ref="A261:G261"/>
    <mergeCell ref="A270:C270"/>
    <mergeCell ref="B271:G271"/>
    <mergeCell ref="A273:G273"/>
    <mergeCell ref="A300:C300"/>
    <mergeCell ref="B301:G301"/>
    <mergeCell ref="A303:G303"/>
    <mergeCell ref="A314:C314"/>
    <mergeCell ref="B276:B281"/>
    <mergeCell ref="B282:B295"/>
    <mergeCell ref="D164:E164"/>
    <mergeCell ref="B165:G165"/>
    <mergeCell ref="A167:G167"/>
    <mergeCell ref="A196:C196"/>
    <mergeCell ref="D196:E196"/>
    <mergeCell ref="B197:G197"/>
    <mergeCell ref="A199:G199"/>
    <mergeCell ref="A257:C257"/>
    <mergeCell ref="D257:E257"/>
    <mergeCell ref="A226:A229"/>
    <mergeCell ref="A231:A232"/>
    <mergeCell ref="A233:A235"/>
    <mergeCell ref="A237:A240"/>
    <mergeCell ref="A241:A242"/>
    <mergeCell ref="A243:A254"/>
    <mergeCell ref="B226:B229"/>
    <mergeCell ref="B231:B232"/>
    <mergeCell ref="B233:B235"/>
    <mergeCell ref="B237:B240"/>
    <mergeCell ref="B241:B242"/>
    <mergeCell ref="B243:B254"/>
    <mergeCell ref="A1:G1"/>
    <mergeCell ref="A60:C60"/>
    <mergeCell ref="D60:E60"/>
    <mergeCell ref="B61:G61"/>
    <mergeCell ref="A64:G64"/>
    <mergeCell ref="A129:C129"/>
    <mergeCell ref="D129:E129"/>
    <mergeCell ref="B130:G130"/>
    <mergeCell ref="A132:G132"/>
    <mergeCell ref="A111:A115"/>
    <mergeCell ref="A116:A123"/>
    <mergeCell ref="A124:A128"/>
    <mergeCell ref="B111:B115"/>
    <mergeCell ref="B116:B123"/>
    <mergeCell ref="B124:B128"/>
  </mergeCells>
  <phoneticPr fontId="16"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sheetPr codeName="Sheet4"/>
  <dimension ref="A1:I220"/>
  <sheetViews>
    <sheetView topLeftCell="A31" workbookViewId="0">
      <selection activeCell="A31" sqref="A1:XFD1048576"/>
    </sheetView>
  </sheetViews>
  <sheetFormatPr defaultColWidth="9" defaultRowHeight="13.5"/>
  <cols>
    <col min="1" max="1" width="9" style="109"/>
    <col min="2" max="2" width="12.25" style="109" customWidth="1"/>
    <col min="3" max="3" width="31.625" style="111" customWidth="1"/>
    <col min="4" max="4" width="36" style="111" customWidth="1"/>
    <col min="5" max="5" width="14.25" style="111" customWidth="1"/>
    <col min="6" max="6" width="13" style="111" customWidth="1"/>
    <col min="7" max="7" width="13.375" style="111" customWidth="1"/>
    <col min="8" max="16384" width="9" style="109"/>
  </cols>
  <sheetData>
    <row r="1" spans="1:7" s="7" customFormat="1" ht="18.75">
      <c r="A1" s="148" t="s">
        <v>86</v>
      </c>
      <c r="B1" s="148"/>
      <c r="C1" s="148"/>
      <c r="D1" s="148"/>
      <c r="E1" s="148"/>
      <c r="F1" s="148"/>
      <c r="G1" s="148"/>
    </row>
    <row r="2" spans="1:7" s="7" customFormat="1" ht="24">
      <c r="A2" s="8" t="s">
        <v>594</v>
      </c>
      <c r="B2" s="8" t="s">
        <v>595</v>
      </c>
      <c r="C2" s="8" t="s">
        <v>596</v>
      </c>
      <c r="D2" s="8" t="s">
        <v>597</v>
      </c>
      <c r="E2" s="8" t="s">
        <v>598</v>
      </c>
      <c r="F2" s="8" t="s">
        <v>2754</v>
      </c>
      <c r="G2" s="8" t="s">
        <v>786</v>
      </c>
    </row>
    <row r="3" spans="1:7" s="23" customFormat="1" ht="12">
      <c r="A3" s="9">
        <v>1</v>
      </c>
      <c r="B3" s="9"/>
      <c r="C3" s="106" t="s">
        <v>759</v>
      </c>
      <c r="D3" s="9" t="s">
        <v>1225</v>
      </c>
      <c r="E3" s="9">
        <v>200</v>
      </c>
      <c r="F3" s="10" t="s">
        <v>789</v>
      </c>
      <c r="G3" s="22" t="s">
        <v>2937</v>
      </c>
    </row>
    <row r="4" spans="1:7" s="23" customFormat="1" ht="12">
      <c r="A4" s="9">
        <v>2</v>
      </c>
      <c r="B4" s="9"/>
      <c r="C4" s="106" t="s">
        <v>1145</v>
      </c>
      <c r="D4" s="9" t="s">
        <v>1226</v>
      </c>
      <c r="E4" s="9">
        <v>100</v>
      </c>
      <c r="F4" s="10" t="s">
        <v>789</v>
      </c>
      <c r="G4" s="22" t="s">
        <v>2938</v>
      </c>
    </row>
    <row r="5" spans="1:7" s="23" customFormat="1" ht="12">
      <c r="A5" s="9">
        <v>3</v>
      </c>
      <c r="B5" s="9"/>
      <c r="C5" s="106" t="s">
        <v>2939</v>
      </c>
      <c r="D5" s="9" t="s">
        <v>1227</v>
      </c>
      <c r="E5" s="9">
        <v>300</v>
      </c>
      <c r="F5" s="10" t="s">
        <v>789</v>
      </c>
      <c r="G5" s="22" t="s">
        <v>2940</v>
      </c>
    </row>
    <row r="6" spans="1:7" s="23" customFormat="1" ht="12">
      <c r="A6" s="9">
        <v>4</v>
      </c>
      <c r="B6" s="9"/>
      <c r="C6" s="106" t="s">
        <v>2054</v>
      </c>
      <c r="D6" s="9" t="s">
        <v>1227</v>
      </c>
      <c r="E6" s="9">
        <v>300</v>
      </c>
      <c r="F6" s="10" t="s">
        <v>789</v>
      </c>
      <c r="G6" s="22" t="s">
        <v>2940</v>
      </c>
    </row>
    <row r="7" spans="1:7" s="23" customFormat="1" ht="12">
      <c r="A7" s="9">
        <v>5</v>
      </c>
      <c r="B7" s="9"/>
      <c r="C7" s="106" t="s">
        <v>1049</v>
      </c>
      <c r="D7" s="9" t="s">
        <v>1227</v>
      </c>
      <c r="E7" s="9">
        <v>200</v>
      </c>
      <c r="F7" s="10" t="s">
        <v>789</v>
      </c>
      <c r="G7" s="22" t="s">
        <v>2940</v>
      </c>
    </row>
    <row r="8" spans="1:7" s="23" customFormat="1" ht="12">
      <c r="A8" s="9">
        <v>6</v>
      </c>
      <c r="B8" s="9"/>
      <c r="C8" s="106" t="s">
        <v>574</v>
      </c>
      <c r="D8" s="9" t="s">
        <v>1227</v>
      </c>
      <c r="E8" s="9">
        <v>150</v>
      </c>
      <c r="F8" s="10" t="s">
        <v>789</v>
      </c>
      <c r="G8" s="22" t="s">
        <v>2941</v>
      </c>
    </row>
    <row r="9" spans="1:7" s="23" customFormat="1" ht="12">
      <c r="A9" s="9">
        <v>7</v>
      </c>
      <c r="B9" s="9"/>
      <c r="C9" s="106" t="s">
        <v>2942</v>
      </c>
      <c r="D9" s="9" t="s">
        <v>1227</v>
      </c>
      <c r="E9" s="9">
        <v>200</v>
      </c>
      <c r="F9" s="10" t="s">
        <v>789</v>
      </c>
      <c r="G9" s="22" t="s">
        <v>2943</v>
      </c>
    </row>
    <row r="10" spans="1:7" s="23" customFormat="1" ht="12">
      <c r="A10" s="9">
        <v>8</v>
      </c>
      <c r="B10" s="9"/>
      <c r="C10" s="106" t="s">
        <v>2944</v>
      </c>
      <c r="D10" s="9" t="s">
        <v>1226</v>
      </c>
      <c r="E10" s="9">
        <v>300</v>
      </c>
      <c r="F10" s="10" t="s">
        <v>789</v>
      </c>
      <c r="G10" s="22" t="s">
        <v>2940</v>
      </c>
    </row>
    <row r="11" spans="1:7" s="23" customFormat="1" ht="12">
      <c r="A11" s="9">
        <v>9</v>
      </c>
      <c r="B11" s="9"/>
      <c r="C11" s="106" t="s">
        <v>2945</v>
      </c>
      <c r="D11" s="9" t="s">
        <v>1227</v>
      </c>
      <c r="E11" s="9">
        <v>250</v>
      </c>
      <c r="F11" s="10" t="s">
        <v>851</v>
      </c>
      <c r="G11" s="22" t="s">
        <v>2940</v>
      </c>
    </row>
    <row r="12" spans="1:7" s="23" customFormat="1" ht="12">
      <c r="A12" s="9">
        <v>10</v>
      </c>
      <c r="B12" s="9"/>
      <c r="C12" s="106" t="s">
        <v>2946</v>
      </c>
      <c r="D12" s="9" t="s">
        <v>1227</v>
      </c>
      <c r="E12" s="9">
        <v>100</v>
      </c>
      <c r="F12" s="10" t="s">
        <v>789</v>
      </c>
      <c r="G12" s="22" t="s">
        <v>2941</v>
      </c>
    </row>
    <row r="13" spans="1:7" s="23" customFormat="1" ht="12">
      <c r="A13" s="9">
        <v>11</v>
      </c>
      <c r="B13" s="9"/>
      <c r="C13" s="106" t="s">
        <v>726</v>
      </c>
      <c r="D13" s="9" t="s">
        <v>1225</v>
      </c>
      <c r="E13" s="9">
        <v>450</v>
      </c>
      <c r="F13" s="10" t="s">
        <v>851</v>
      </c>
      <c r="G13" s="22" t="s">
        <v>2940</v>
      </c>
    </row>
    <row r="14" spans="1:7" s="23" customFormat="1" ht="48">
      <c r="A14" s="9">
        <v>12</v>
      </c>
      <c r="B14" s="9"/>
      <c r="C14" s="106" t="s">
        <v>2947</v>
      </c>
      <c r="D14" s="9" t="s">
        <v>2948</v>
      </c>
      <c r="E14" s="9" t="s">
        <v>2949</v>
      </c>
      <c r="F14" s="10" t="s">
        <v>789</v>
      </c>
      <c r="G14" s="22" t="s">
        <v>2941</v>
      </c>
    </row>
    <row r="15" spans="1:7" s="23" customFormat="1" ht="12">
      <c r="A15" s="9">
        <v>13</v>
      </c>
      <c r="B15" s="9"/>
      <c r="C15" s="106" t="s">
        <v>2950</v>
      </c>
      <c r="D15" s="9" t="s">
        <v>1227</v>
      </c>
      <c r="E15" s="9">
        <v>100</v>
      </c>
      <c r="F15" s="10" t="s">
        <v>789</v>
      </c>
      <c r="G15" s="22" t="s">
        <v>2941</v>
      </c>
    </row>
    <row r="16" spans="1:7" s="23" customFormat="1" ht="12">
      <c r="A16" s="9">
        <v>14</v>
      </c>
      <c r="B16" s="9"/>
      <c r="C16" s="106" t="s">
        <v>825</v>
      </c>
      <c r="D16" s="9" t="s">
        <v>1227</v>
      </c>
      <c r="E16" s="9">
        <v>150</v>
      </c>
      <c r="F16" s="10" t="s">
        <v>789</v>
      </c>
      <c r="G16" s="22" t="s">
        <v>2941</v>
      </c>
    </row>
    <row r="17" spans="1:7" s="23" customFormat="1" ht="12">
      <c r="A17" s="9">
        <v>15</v>
      </c>
      <c r="B17" s="9"/>
      <c r="C17" s="106" t="s">
        <v>2951</v>
      </c>
      <c r="D17" s="9" t="s">
        <v>1227</v>
      </c>
      <c r="E17" s="9">
        <v>150</v>
      </c>
      <c r="F17" s="10" t="s">
        <v>789</v>
      </c>
      <c r="G17" s="22" t="s">
        <v>2940</v>
      </c>
    </row>
    <row r="18" spans="1:7" s="23" customFormat="1" ht="12">
      <c r="A18" s="9">
        <v>16</v>
      </c>
      <c r="B18" s="9"/>
      <c r="C18" s="106" t="s">
        <v>2952</v>
      </c>
      <c r="D18" s="9" t="s">
        <v>1227</v>
      </c>
      <c r="E18" s="9">
        <v>200</v>
      </c>
      <c r="F18" s="10" t="s">
        <v>789</v>
      </c>
      <c r="G18" s="22" t="s">
        <v>2941</v>
      </c>
    </row>
    <row r="19" spans="1:7" s="23" customFormat="1" ht="12">
      <c r="A19" s="9">
        <v>17</v>
      </c>
      <c r="B19" s="9"/>
      <c r="C19" s="106" t="s">
        <v>2953</v>
      </c>
      <c r="D19" s="9" t="s">
        <v>1227</v>
      </c>
      <c r="E19" s="9">
        <v>200</v>
      </c>
      <c r="F19" s="10" t="s">
        <v>789</v>
      </c>
      <c r="G19" s="22" t="s">
        <v>2941</v>
      </c>
    </row>
    <row r="20" spans="1:7" s="23" customFormat="1" ht="12">
      <c r="A20" s="9">
        <v>18</v>
      </c>
      <c r="B20" s="9"/>
      <c r="C20" s="9" t="s">
        <v>2954</v>
      </c>
      <c r="D20" s="9" t="s">
        <v>1226</v>
      </c>
      <c r="E20" s="9">
        <v>1500</v>
      </c>
      <c r="F20" s="10" t="s">
        <v>881</v>
      </c>
      <c r="G20" s="22" t="s">
        <v>2943</v>
      </c>
    </row>
    <row r="21" spans="1:7" s="23" customFormat="1" ht="12">
      <c r="A21" s="9">
        <v>19</v>
      </c>
      <c r="B21" s="9"/>
      <c r="C21" s="106" t="s">
        <v>811</v>
      </c>
      <c r="D21" s="9" t="s">
        <v>1225</v>
      </c>
      <c r="E21" s="9">
        <v>150</v>
      </c>
      <c r="F21" s="10" t="s">
        <v>789</v>
      </c>
      <c r="G21" s="22" t="s">
        <v>2940</v>
      </c>
    </row>
    <row r="22" spans="1:7" s="23" customFormat="1" ht="12">
      <c r="A22" s="9">
        <v>20</v>
      </c>
      <c r="B22" s="9"/>
      <c r="C22" s="106" t="s">
        <v>939</v>
      </c>
      <c r="D22" s="9" t="s">
        <v>1228</v>
      </c>
      <c r="E22" s="9">
        <v>2500</v>
      </c>
      <c r="F22" s="10" t="s">
        <v>1024</v>
      </c>
      <c r="G22" s="22" t="s">
        <v>2955</v>
      </c>
    </row>
    <row r="23" spans="1:7" s="108" customFormat="1" ht="36">
      <c r="A23" s="149" t="s">
        <v>620</v>
      </c>
      <c r="B23" s="150"/>
      <c r="C23" s="150"/>
      <c r="D23" s="149"/>
      <c r="E23" s="151"/>
      <c r="F23" s="107" t="s">
        <v>2956</v>
      </c>
      <c r="G23" s="22" t="s">
        <v>2957</v>
      </c>
    </row>
    <row r="24" spans="1:7" s="7" customFormat="1" ht="14.25">
      <c r="A24" s="9" t="s">
        <v>1</v>
      </c>
      <c r="B24" s="152" t="s">
        <v>2958</v>
      </c>
      <c r="C24" s="153"/>
      <c r="D24" s="153"/>
      <c r="E24" s="153"/>
      <c r="F24" s="153"/>
      <c r="G24" s="154"/>
    </row>
    <row r="25" spans="1:7" ht="18.75">
      <c r="A25" s="148" t="s">
        <v>87</v>
      </c>
      <c r="B25" s="148"/>
      <c r="C25" s="148"/>
      <c r="D25" s="148"/>
      <c r="E25" s="148"/>
      <c r="F25" s="148"/>
      <c r="G25" s="148"/>
    </row>
    <row r="26" spans="1:7" ht="24">
      <c r="A26" s="8" t="s">
        <v>594</v>
      </c>
      <c r="B26" s="8" t="s">
        <v>595</v>
      </c>
      <c r="C26" s="8" t="s">
        <v>596</v>
      </c>
      <c r="D26" s="8" t="s">
        <v>597</v>
      </c>
      <c r="E26" s="8" t="s">
        <v>598</v>
      </c>
      <c r="F26" s="8" t="s">
        <v>2754</v>
      </c>
      <c r="G26" s="8" t="s">
        <v>786</v>
      </c>
    </row>
    <row r="27" spans="1:7" s="110" customFormat="1" ht="12">
      <c r="A27" s="9">
        <v>1</v>
      </c>
      <c r="B27" s="9"/>
      <c r="C27" s="106" t="s">
        <v>2959</v>
      </c>
      <c r="D27" s="9" t="s">
        <v>1229</v>
      </c>
      <c r="E27" s="9">
        <v>300</v>
      </c>
      <c r="F27" s="10" t="s">
        <v>789</v>
      </c>
      <c r="G27" s="22" t="s">
        <v>2937</v>
      </c>
    </row>
    <row r="28" spans="1:7" s="110" customFormat="1" ht="12">
      <c r="A28" s="9">
        <v>2</v>
      </c>
      <c r="B28" s="9"/>
      <c r="C28" s="106" t="s">
        <v>1145</v>
      </c>
      <c r="D28" s="9" t="s">
        <v>1229</v>
      </c>
      <c r="E28" s="9">
        <v>200</v>
      </c>
      <c r="F28" s="10" t="s">
        <v>789</v>
      </c>
      <c r="G28" s="22" t="s">
        <v>2938</v>
      </c>
    </row>
    <row r="29" spans="1:7" s="110" customFormat="1" ht="12">
      <c r="A29" s="9">
        <v>3</v>
      </c>
      <c r="B29" s="9"/>
      <c r="C29" s="106" t="s">
        <v>1049</v>
      </c>
      <c r="D29" s="9" t="s">
        <v>1229</v>
      </c>
      <c r="E29" s="9">
        <v>200</v>
      </c>
      <c r="F29" s="10" t="s">
        <v>789</v>
      </c>
      <c r="G29" s="22" t="s">
        <v>2940</v>
      </c>
    </row>
    <row r="30" spans="1:7" s="110" customFormat="1" ht="12">
      <c r="A30" s="9">
        <v>4</v>
      </c>
      <c r="B30" s="9"/>
      <c r="C30" s="106" t="s">
        <v>2960</v>
      </c>
      <c r="D30" s="9" t="s">
        <v>1229</v>
      </c>
      <c r="E30" s="9">
        <v>300</v>
      </c>
      <c r="F30" s="10" t="s">
        <v>789</v>
      </c>
      <c r="G30" s="22" t="s">
        <v>2941</v>
      </c>
    </row>
    <row r="31" spans="1:7" s="110" customFormat="1" ht="12">
      <c r="A31" s="9">
        <v>5</v>
      </c>
      <c r="B31" s="9"/>
      <c r="C31" s="106" t="s">
        <v>1046</v>
      </c>
      <c r="D31" s="9" t="s">
        <v>1229</v>
      </c>
      <c r="E31" s="9">
        <v>200</v>
      </c>
      <c r="F31" s="10" t="s">
        <v>789</v>
      </c>
      <c r="G31" s="22" t="s">
        <v>2941</v>
      </c>
    </row>
    <row r="32" spans="1:7" s="110" customFormat="1" ht="12">
      <c r="A32" s="9">
        <v>6</v>
      </c>
      <c r="B32" s="9"/>
      <c r="C32" s="106" t="s">
        <v>1289</v>
      </c>
      <c r="D32" s="9" t="s">
        <v>1229</v>
      </c>
      <c r="E32" s="9">
        <v>300</v>
      </c>
      <c r="F32" s="10" t="s">
        <v>789</v>
      </c>
      <c r="G32" s="22" t="s">
        <v>2941</v>
      </c>
    </row>
    <row r="33" spans="1:7" s="110" customFormat="1" ht="36">
      <c r="A33" s="149" t="s">
        <v>620</v>
      </c>
      <c r="B33" s="150"/>
      <c r="C33" s="150"/>
      <c r="D33" s="149">
        <f>SUM(E27:E32)</f>
        <v>1500</v>
      </c>
      <c r="E33" s="151"/>
      <c r="F33" s="107" t="s">
        <v>2956</v>
      </c>
      <c r="G33" s="22"/>
    </row>
    <row r="34" spans="1:7">
      <c r="A34" s="9" t="s">
        <v>1</v>
      </c>
      <c r="B34" s="152" t="s">
        <v>2692</v>
      </c>
      <c r="C34" s="153"/>
      <c r="D34" s="153"/>
      <c r="E34" s="153"/>
      <c r="F34" s="153"/>
      <c r="G34" s="154"/>
    </row>
    <row r="35" spans="1:7" ht="18.75">
      <c r="A35" s="148" t="s">
        <v>88</v>
      </c>
      <c r="B35" s="148"/>
      <c r="C35" s="148"/>
      <c r="D35" s="148"/>
      <c r="E35" s="148"/>
      <c r="F35" s="148"/>
      <c r="G35" s="148"/>
    </row>
    <row r="36" spans="1:7" ht="24">
      <c r="A36" s="8" t="s">
        <v>594</v>
      </c>
      <c r="B36" s="8" t="s">
        <v>595</v>
      </c>
      <c r="C36" s="8" t="s">
        <v>596</v>
      </c>
      <c r="D36" s="8" t="s">
        <v>597</v>
      </c>
      <c r="E36" s="8" t="s">
        <v>598</v>
      </c>
      <c r="F36" s="8" t="s">
        <v>2754</v>
      </c>
      <c r="G36" s="8" t="s">
        <v>786</v>
      </c>
    </row>
    <row r="37" spans="1:7" s="110" customFormat="1" ht="12">
      <c r="A37" s="9">
        <v>1</v>
      </c>
      <c r="B37" s="9"/>
      <c r="C37" s="106" t="s">
        <v>759</v>
      </c>
      <c r="D37" s="9" t="s">
        <v>1230</v>
      </c>
      <c r="E37" s="9">
        <v>300</v>
      </c>
      <c r="F37" s="10" t="s">
        <v>789</v>
      </c>
      <c r="G37" s="22" t="s">
        <v>2937</v>
      </c>
    </row>
    <row r="38" spans="1:7" s="110" customFormat="1" ht="12">
      <c r="A38" s="9">
        <v>2</v>
      </c>
      <c r="B38" s="9"/>
      <c r="C38" s="106" t="s">
        <v>1145</v>
      </c>
      <c r="D38" s="9" t="s">
        <v>1230</v>
      </c>
      <c r="E38" s="9">
        <v>200</v>
      </c>
      <c r="F38" s="10" t="s">
        <v>789</v>
      </c>
      <c r="G38" s="22" t="s">
        <v>2938</v>
      </c>
    </row>
    <row r="39" spans="1:7" s="110" customFormat="1" ht="12">
      <c r="A39" s="9">
        <v>3</v>
      </c>
      <c r="B39" s="9"/>
      <c r="C39" s="106" t="s">
        <v>1049</v>
      </c>
      <c r="D39" s="9" t="s">
        <v>1227</v>
      </c>
      <c r="E39" s="9">
        <v>200</v>
      </c>
      <c r="F39" s="10" t="s">
        <v>789</v>
      </c>
      <c r="G39" s="22" t="s">
        <v>2940</v>
      </c>
    </row>
    <row r="40" spans="1:7" s="110" customFormat="1" ht="12">
      <c r="A40" s="9">
        <v>4</v>
      </c>
      <c r="B40" s="9"/>
      <c r="C40" s="106" t="s">
        <v>2939</v>
      </c>
      <c r="D40" s="9" t="s">
        <v>1227</v>
      </c>
      <c r="E40" s="9">
        <v>300</v>
      </c>
      <c r="F40" s="10" t="s">
        <v>789</v>
      </c>
      <c r="G40" s="22" t="s">
        <v>2940</v>
      </c>
    </row>
    <row r="41" spans="1:7" s="110" customFormat="1" ht="12">
      <c r="A41" s="9">
        <v>5</v>
      </c>
      <c r="B41" s="9"/>
      <c r="C41" s="106" t="s">
        <v>2961</v>
      </c>
      <c r="D41" s="9" t="s">
        <v>1227</v>
      </c>
      <c r="E41" s="9">
        <v>300</v>
      </c>
      <c r="F41" s="10" t="s">
        <v>789</v>
      </c>
      <c r="G41" s="22" t="s">
        <v>2940</v>
      </c>
    </row>
    <row r="42" spans="1:7" s="110" customFormat="1" ht="12">
      <c r="A42" s="9">
        <v>6</v>
      </c>
      <c r="B42" s="9"/>
      <c r="C42" s="106" t="s">
        <v>2962</v>
      </c>
      <c r="D42" s="9" t="s">
        <v>1227</v>
      </c>
      <c r="E42" s="9">
        <v>400</v>
      </c>
      <c r="F42" s="10" t="s">
        <v>789</v>
      </c>
      <c r="G42" s="22" t="s">
        <v>2943</v>
      </c>
    </row>
    <row r="43" spans="1:7" s="110" customFormat="1" ht="12">
      <c r="A43" s="9">
        <v>7</v>
      </c>
      <c r="B43" s="9"/>
      <c r="C43" s="106" t="s">
        <v>1046</v>
      </c>
      <c r="D43" s="9" t="s">
        <v>1230</v>
      </c>
      <c r="E43" s="9">
        <v>200</v>
      </c>
      <c r="F43" s="10" t="s">
        <v>789</v>
      </c>
      <c r="G43" s="22" t="s">
        <v>2941</v>
      </c>
    </row>
    <row r="44" spans="1:7" s="110" customFormat="1" ht="12">
      <c r="A44" s="9">
        <v>8</v>
      </c>
      <c r="B44" s="9"/>
      <c r="C44" s="106" t="s">
        <v>1289</v>
      </c>
      <c r="D44" s="9" t="s">
        <v>1227</v>
      </c>
      <c r="E44" s="9">
        <v>300</v>
      </c>
      <c r="F44" s="10" t="s">
        <v>789</v>
      </c>
      <c r="G44" s="22" t="s">
        <v>2941</v>
      </c>
    </row>
    <row r="45" spans="1:7" s="110" customFormat="1" ht="12">
      <c r="A45" s="9">
        <v>9</v>
      </c>
      <c r="B45" s="9"/>
      <c r="C45" s="106" t="s">
        <v>2947</v>
      </c>
      <c r="D45" s="9" t="s">
        <v>1227</v>
      </c>
      <c r="E45" s="9">
        <v>300</v>
      </c>
      <c r="F45" s="10" t="s">
        <v>789</v>
      </c>
      <c r="G45" s="22" t="s">
        <v>2941</v>
      </c>
    </row>
    <row r="46" spans="1:7" s="110" customFormat="1" ht="12">
      <c r="A46" s="9">
        <v>10</v>
      </c>
      <c r="B46" s="9"/>
      <c r="C46" s="106" t="s">
        <v>2951</v>
      </c>
      <c r="D46" s="9" t="s">
        <v>1227</v>
      </c>
      <c r="E46" s="9">
        <v>200</v>
      </c>
      <c r="F46" s="10" t="s">
        <v>789</v>
      </c>
      <c r="G46" s="22" t="s">
        <v>2941</v>
      </c>
    </row>
    <row r="47" spans="1:7" s="110" customFormat="1" ht="12">
      <c r="A47" s="9">
        <v>11</v>
      </c>
      <c r="B47" s="9"/>
      <c r="C47" s="106" t="s">
        <v>939</v>
      </c>
      <c r="D47" s="9" t="s">
        <v>1228</v>
      </c>
      <c r="E47" s="9">
        <v>2500</v>
      </c>
      <c r="F47" s="10" t="s">
        <v>1024</v>
      </c>
      <c r="G47" s="22" t="s">
        <v>2955</v>
      </c>
    </row>
    <row r="48" spans="1:7" s="110" customFormat="1" ht="36">
      <c r="A48" s="149" t="s">
        <v>620</v>
      </c>
      <c r="B48" s="150"/>
      <c r="C48" s="150"/>
      <c r="D48" s="149"/>
      <c r="E48" s="151"/>
      <c r="F48" s="107" t="s">
        <v>2963</v>
      </c>
      <c r="G48" s="22" t="s">
        <v>2957</v>
      </c>
    </row>
    <row r="49" spans="1:7">
      <c r="A49" s="9" t="s">
        <v>1</v>
      </c>
      <c r="B49" s="152" t="s">
        <v>2692</v>
      </c>
      <c r="C49" s="153"/>
      <c r="D49" s="153"/>
      <c r="E49" s="153"/>
      <c r="F49" s="153"/>
      <c r="G49" s="154"/>
    </row>
    <row r="50" spans="1:7" s="7" customFormat="1" ht="18.75">
      <c r="A50" s="148" t="s">
        <v>89</v>
      </c>
      <c r="B50" s="148"/>
      <c r="C50" s="148"/>
      <c r="D50" s="148"/>
      <c r="E50" s="148"/>
      <c r="F50" s="148"/>
      <c r="G50" s="148"/>
    </row>
    <row r="51" spans="1:7" s="7" customFormat="1" ht="24">
      <c r="A51" s="8" t="s">
        <v>594</v>
      </c>
      <c r="B51" s="8" t="s">
        <v>595</v>
      </c>
      <c r="C51" s="8" t="s">
        <v>596</v>
      </c>
      <c r="D51" s="8" t="s">
        <v>597</v>
      </c>
      <c r="E51" s="8" t="s">
        <v>598</v>
      </c>
      <c r="F51" s="8" t="s">
        <v>2754</v>
      </c>
      <c r="G51" s="8" t="s">
        <v>786</v>
      </c>
    </row>
    <row r="52" spans="1:7" s="23" customFormat="1" ht="12">
      <c r="A52" s="9">
        <v>1</v>
      </c>
      <c r="B52" s="9"/>
      <c r="C52" s="106" t="s">
        <v>1237</v>
      </c>
      <c r="D52" s="9" t="s">
        <v>1230</v>
      </c>
      <c r="E52" s="9">
        <v>200</v>
      </c>
      <c r="F52" s="10" t="s">
        <v>789</v>
      </c>
      <c r="G52" s="22" t="s">
        <v>2937</v>
      </c>
    </row>
    <row r="53" spans="1:7" s="23" customFormat="1" ht="12">
      <c r="A53" s="9">
        <v>2</v>
      </c>
      <c r="B53" s="9"/>
      <c r="C53" s="106" t="s">
        <v>1145</v>
      </c>
      <c r="D53" s="9" t="s">
        <v>1226</v>
      </c>
      <c r="E53" s="9">
        <v>100</v>
      </c>
      <c r="F53" s="10" t="s">
        <v>789</v>
      </c>
      <c r="G53" s="22" t="s">
        <v>2938</v>
      </c>
    </row>
    <row r="54" spans="1:7" s="23" customFormat="1" ht="12">
      <c r="A54" s="9">
        <v>3</v>
      </c>
      <c r="B54" s="9"/>
      <c r="C54" s="106" t="s">
        <v>2964</v>
      </c>
      <c r="D54" s="9" t="s">
        <v>1230</v>
      </c>
      <c r="E54" s="9">
        <v>400</v>
      </c>
      <c r="F54" s="10" t="s">
        <v>789</v>
      </c>
      <c r="G54" s="22" t="s">
        <v>2943</v>
      </c>
    </row>
    <row r="55" spans="1:7" s="23" customFormat="1" ht="12">
      <c r="A55" s="9">
        <v>4</v>
      </c>
      <c r="B55" s="9"/>
      <c r="C55" s="106" t="s">
        <v>2939</v>
      </c>
      <c r="D55" s="9" t="s">
        <v>1227</v>
      </c>
      <c r="E55" s="9">
        <v>300</v>
      </c>
      <c r="F55" s="10" t="s">
        <v>789</v>
      </c>
      <c r="G55" s="22" t="s">
        <v>2940</v>
      </c>
    </row>
    <row r="56" spans="1:7" s="23" customFormat="1" ht="12">
      <c r="A56" s="9">
        <v>5</v>
      </c>
      <c r="B56" s="9"/>
      <c r="C56" s="106" t="s">
        <v>2961</v>
      </c>
      <c r="D56" s="9" t="s">
        <v>1227</v>
      </c>
      <c r="E56" s="9">
        <v>300</v>
      </c>
      <c r="F56" s="10" t="s">
        <v>789</v>
      </c>
      <c r="G56" s="22" t="s">
        <v>2940</v>
      </c>
    </row>
    <row r="57" spans="1:7" s="23" customFormat="1" ht="12">
      <c r="A57" s="9">
        <v>6</v>
      </c>
      <c r="B57" s="9"/>
      <c r="C57" s="106" t="s">
        <v>1049</v>
      </c>
      <c r="D57" s="9" t="s">
        <v>1227</v>
      </c>
      <c r="E57" s="9">
        <v>200</v>
      </c>
      <c r="F57" s="10" t="s">
        <v>789</v>
      </c>
      <c r="G57" s="22" t="s">
        <v>2940</v>
      </c>
    </row>
    <row r="58" spans="1:7" s="23" customFormat="1" ht="12">
      <c r="A58" s="9">
        <v>7</v>
      </c>
      <c r="B58" s="9"/>
      <c r="C58" s="106" t="s">
        <v>2965</v>
      </c>
      <c r="D58" s="9" t="s">
        <v>1227</v>
      </c>
      <c r="E58" s="9">
        <v>500</v>
      </c>
      <c r="F58" s="10" t="s">
        <v>851</v>
      </c>
      <c r="G58" s="22" t="s">
        <v>2940</v>
      </c>
    </row>
    <row r="59" spans="1:7" s="23" customFormat="1" ht="12">
      <c r="A59" s="9">
        <v>8</v>
      </c>
      <c r="B59" s="9"/>
      <c r="C59" s="106" t="s">
        <v>2966</v>
      </c>
      <c r="D59" s="9" t="s">
        <v>1227</v>
      </c>
      <c r="E59" s="9">
        <v>100</v>
      </c>
      <c r="F59" s="10" t="s">
        <v>789</v>
      </c>
      <c r="G59" s="22" t="s">
        <v>2941</v>
      </c>
    </row>
    <row r="60" spans="1:7" s="23" customFormat="1" ht="12">
      <c r="A60" s="9">
        <v>9</v>
      </c>
      <c r="B60" s="9"/>
      <c r="C60" s="106" t="s">
        <v>2967</v>
      </c>
      <c r="D60" s="9" t="s">
        <v>1227</v>
      </c>
      <c r="E60" s="9">
        <v>600</v>
      </c>
      <c r="F60" s="10" t="s">
        <v>851</v>
      </c>
      <c r="G60" s="22" t="s">
        <v>2940</v>
      </c>
    </row>
    <row r="61" spans="1:7" s="23" customFormat="1" ht="12">
      <c r="A61" s="9">
        <v>10</v>
      </c>
      <c r="B61" s="9"/>
      <c r="C61" s="106" t="s">
        <v>2968</v>
      </c>
      <c r="D61" s="9" t="s">
        <v>1227</v>
      </c>
      <c r="E61" s="9">
        <v>200</v>
      </c>
      <c r="F61" s="10" t="s">
        <v>789</v>
      </c>
      <c r="G61" s="22" t="s">
        <v>2941</v>
      </c>
    </row>
    <row r="62" spans="1:7" s="23" customFormat="1" ht="12">
      <c r="A62" s="9">
        <v>11</v>
      </c>
      <c r="B62" s="9"/>
      <c r="C62" s="106" t="s">
        <v>2969</v>
      </c>
      <c r="D62" s="9" t="s">
        <v>1227</v>
      </c>
      <c r="E62" s="9">
        <v>100</v>
      </c>
      <c r="F62" s="10" t="s">
        <v>789</v>
      </c>
      <c r="G62" s="22" t="s">
        <v>2941</v>
      </c>
    </row>
    <row r="63" spans="1:7" s="23" customFormat="1" ht="36">
      <c r="A63" s="9">
        <v>12</v>
      </c>
      <c r="B63" s="9"/>
      <c r="C63" s="106" t="s">
        <v>2970</v>
      </c>
      <c r="D63" s="9" t="s">
        <v>1227</v>
      </c>
      <c r="E63" s="9" t="s">
        <v>2971</v>
      </c>
      <c r="F63" s="10" t="s">
        <v>789</v>
      </c>
      <c r="G63" s="22" t="s">
        <v>2941</v>
      </c>
    </row>
    <row r="64" spans="1:7" s="23" customFormat="1" ht="12">
      <c r="A64" s="9">
        <v>13</v>
      </c>
      <c r="B64" s="9"/>
      <c r="C64" s="106" t="s">
        <v>2972</v>
      </c>
      <c r="D64" s="9" t="s">
        <v>1227</v>
      </c>
      <c r="E64" s="9">
        <v>150</v>
      </c>
      <c r="F64" s="10" t="s">
        <v>789</v>
      </c>
      <c r="G64" s="22" t="s">
        <v>2941</v>
      </c>
    </row>
    <row r="65" spans="1:7" s="23" customFormat="1" ht="12">
      <c r="A65" s="9">
        <v>14</v>
      </c>
      <c r="B65" s="9"/>
      <c r="C65" s="106" t="s">
        <v>2973</v>
      </c>
      <c r="D65" s="9" t="s">
        <v>1227</v>
      </c>
      <c r="E65" s="9">
        <v>150</v>
      </c>
      <c r="F65" s="10" t="s">
        <v>789</v>
      </c>
      <c r="G65" s="22" t="s">
        <v>2941</v>
      </c>
    </row>
    <row r="66" spans="1:7" s="23" customFormat="1" ht="12">
      <c r="A66" s="9">
        <v>15</v>
      </c>
      <c r="B66" s="9"/>
      <c r="C66" s="106" t="s">
        <v>2974</v>
      </c>
      <c r="D66" s="9" t="s">
        <v>1227</v>
      </c>
      <c r="E66" s="9">
        <v>100</v>
      </c>
      <c r="F66" s="10" t="s">
        <v>789</v>
      </c>
      <c r="G66" s="22" t="s">
        <v>2940</v>
      </c>
    </row>
    <row r="67" spans="1:7" s="23" customFormat="1" ht="12">
      <c r="A67" s="9">
        <v>16</v>
      </c>
      <c r="B67" s="9"/>
      <c r="C67" s="106" t="s">
        <v>2975</v>
      </c>
      <c r="D67" s="9" t="s">
        <v>1227</v>
      </c>
      <c r="E67" s="9">
        <v>1500</v>
      </c>
      <c r="F67" s="10" t="s">
        <v>789</v>
      </c>
      <c r="G67" s="22" t="s">
        <v>2943</v>
      </c>
    </row>
    <row r="68" spans="1:7" s="23" customFormat="1" ht="12">
      <c r="A68" s="9">
        <v>17</v>
      </c>
      <c r="B68" s="9"/>
      <c r="C68" s="106" t="s">
        <v>939</v>
      </c>
      <c r="D68" s="9" t="s">
        <v>1228</v>
      </c>
      <c r="E68" s="9">
        <v>2500</v>
      </c>
      <c r="F68" s="10" t="s">
        <v>1024</v>
      </c>
      <c r="G68" s="22" t="s">
        <v>2955</v>
      </c>
    </row>
    <row r="69" spans="1:7" s="108" customFormat="1" ht="36">
      <c r="A69" s="149" t="s">
        <v>620</v>
      </c>
      <c r="B69" s="150"/>
      <c r="C69" s="150"/>
      <c r="D69" s="149"/>
      <c r="E69" s="151"/>
      <c r="F69" s="107" t="s">
        <v>2963</v>
      </c>
      <c r="G69" s="22" t="s">
        <v>2957</v>
      </c>
    </row>
    <row r="70" spans="1:7" s="7" customFormat="1" ht="14.25">
      <c r="A70" s="9" t="s">
        <v>1</v>
      </c>
      <c r="B70" s="152" t="s">
        <v>2976</v>
      </c>
      <c r="C70" s="153"/>
      <c r="D70" s="153"/>
      <c r="E70" s="153"/>
      <c r="F70" s="153"/>
      <c r="G70" s="154"/>
    </row>
    <row r="71" spans="1:7" s="7" customFormat="1" ht="18.75">
      <c r="A71" s="148" t="s">
        <v>90</v>
      </c>
      <c r="B71" s="148"/>
      <c r="C71" s="148"/>
      <c r="D71" s="148"/>
      <c r="E71" s="148"/>
      <c r="F71" s="148"/>
      <c r="G71" s="148"/>
    </row>
    <row r="72" spans="1:7" s="7" customFormat="1" ht="24">
      <c r="A72" s="8" t="s">
        <v>594</v>
      </c>
      <c r="B72" s="8" t="s">
        <v>595</v>
      </c>
      <c r="C72" s="8" t="s">
        <v>596</v>
      </c>
      <c r="D72" s="8" t="s">
        <v>597</v>
      </c>
      <c r="E72" s="8" t="s">
        <v>598</v>
      </c>
      <c r="F72" s="8" t="s">
        <v>2754</v>
      </c>
      <c r="G72" s="8" t="s">
        <v>786</v>
      </c>
    </row>
    <row r="73" spans="1:7" s="23" customFormat="1" ht="12">
      <c r="A73" s="9">
        <v>1</v>
      </c>
      <c r="B73" s="9"/>
      <c r="C73" s="106" t="s">
        <v>759</v>
      </c>
      <c r="D73" s="9" t="s">
        <v>1226</v>
      </c>
      <c r="E73" s="9">
        <v>200</v>
      </c>
      <c r="F73" s="10" t="s">
        <v>789</v>
      </c>
      <c r="G73" s="22"/>
    </row>
    <row r="74" spans="1:7" s="23" customFormat="1" ht="12">
      <c r="A74" s="9">
        <v>2</v>
      </c>
      <c r="B74" s="9"/>
      <c r="C74" s="106" t="s">
        <v>1145</v>
      </c>
      <c r="D74" s="9" t="s">
        <v>1226</v>
      </c>
      <c r="E74" s="9">
        <v>100</v>
      </c>
      <c r="F74" s="10" t="s">
        <v>789</v>
      </c>
      <c r="G74" s="22"/>
    </row>
    <row r="75" spans="1:7" s="23" customFormat="1" ht="12">
      <c r="A75" s="9">
        <v>3</v>
      </c>
      <c r="B75" s="9"/>
      <c r="C75" s="106" t="s">
        <v>2939</v>
      </c>
      <c r="D75" s="9" t="s">
        <v>1227</v>
      </c>
      <c r="E75" s="9">
        <v>300</v>
      </c>
      <c r="F75" s="10" t="s">
        <v>789</v>
      </c>
      <c r="G75" s="156" t="s">
        <v>2977</v>
      </c>
    </row>
    <row r="76" spans="1:7" s="23" customFormat="1" ht="12">
      <c r="A76" s="9">
        <v>4</v>
      </c>
      <c r="B76" s="9"/>
      <c r="C76" s="106" t="s">
        <v>2961</v>
      </c>
      <c r="D76" s="9" t="s">
        <v>1227</v>
      </c>
      <c r="E76" s="9">
        <v>300</v>
      </c>
      <c r="F76" s="10" t="s">
        <v>789</v>
      </c>
      <c r="G76" s="157"/>
    </row>
    <row r="77" spans="1:7" s="23" customFormat="1" ht="12">
      <c r="A77" s="9">
        <v>5</v>
      </c>
      <c r="B77" s="9"/>
      <c r="C77" s="106" t="s">
        <v>2054</v>
      </c>
      <c r="D77" s="9" t="s">
        <v>1227</v>
      </c>
      <c r="E77" s="9">
        <v>400</v>
      </c>
      <c r="F77" s="10" t="s">
        <v>789</v>
      </c>
      <c r="G77" s="157"/>
    </row>
    <row r="78" spans="1:7" s="23" customFormat="1" ht="12">
      <c r="A78" s="9">
        <v>6</v>
      </c>
      <c r="B78" s="9"/>
      <c r="C78" s="106" t="s">
        <v>1049</v>
      </c>
      <c r="D78" s="9" t="s">
        <v>1227</v>
      </c>
      <c r="E78" s="9">
        <v>200</v>
      </c>
      <c r="F78" s="10" t="s">
        <v>789</v>
      </c>
      <c r="G78" s="157"/>
    </row>
    <row r="79" spans="1:7" s="23" customFormat="1" ht="12">
      <c r="A79" s="9">
        <v>7</v>
      </c>
      <c r="B79" s="9"/>
      <c r="C79" s="106" t="s">
        <v>1239</v>
      </c>
      <c r="D79" s="9" t="s">
        <v>1227</v>
      </c>
      <c r="E79" s="9">
        <v>100</v>
      </c>
      <c r="F79" s="10" t="s">
        <v>789</v>
      </c>
      <c r="G79" s="157"/>
    </row>
    <row r="80" spans="1:7" s="23" customFormat="1" ht="12">
      <c r="A80" s="9">
        <v>8</v>
      </c>
      <c r="B80" s="9"/>
      <c r="C80" s="106" t="s">
        <v>2942</v>
      </c>
      <c r="D80" s="9" t="s">
        <v>1227</v>
      </c>
      <c r="E80" s="9">
        <v>200</v>
      </c>
      <c r="F80" s="10" t="s">
        <v>789</v>
      </c>
      <c r="G80" s="157"/>
    </row>
    <row r="81" spans="1:7" s="23" customFormat="1" ht="12">
      <c r="A81" s="9">
        <v>9</v>
      </c>
      <c r="B81" s="9"/>
      <c r="C81" s="106" t="s">
        <v>2944</v>
      </c>
      <c r="D81" s="9" t="s">
        <v>1227</v>
      </c>
      <c r="E81" s="9">
        <v>400</v>
      </c>
      <c r="F81" s="10" t="s">
        <v>789</v>
      </c>
      <c r="G81" s="157"/>
    </row>
    <row r="82" spans="1:7" s="23" customFormat="1" ht="12">
      <c r="A82" s="9">
        <v>10</v>
      </c>
      <c r="B82" s="9"/>
      <c r="C82" s="106" t="s">
        <v>2978</v>
      </c>
      <c r="D82" s="9" t="s">
        <v>1227</v>
      </c>
      <c r="E82" s="9">
        <v>300</v>
      </c>
      <c r="F82" s="10" t="s">
        <v>789</v>
      </c>
      <c r="G82" s="157"/>
    </row>
    <row r="83" spans="1:7" s="23" customFormat="1" ht="12">
      <c r="A83" s="9">
        <v>11</v>
      </c>
      <c r="B83" s="9"/>
      <c r="C83" s="106" t="s">
        <v>2945</v>
      </c>
      <c r="D83" s="9" t="s">
        <v>1227</v>
      </c>
      <c r="E83" s="9">
        <v>500</v>
      </c>
      <c r="F83" s="10" t="s">
        <v>851</v>
      </c>
      <c r="G83" s="157"/>
    </row>
    <row r="84" spans="1:7" s="23" customFormat="1" ht="12">
      <c r="A84" s="9">
        <v>12</v>
      </c>
      <c r="B84" s="9"/>
      <c r="C84" s="106" t="s">
        <v>2946</v>
      </c>
      <c r="D84" s="9" t="s">
        <v>1227</v>
      </c>
      <c r="E84" s="9">
        <v>100</v>
      </c>
      <c r="F84" s="10" t="s">
        <v>789</v>
      </c>
      <c r="G84" s="157"/>
    </row>
    <row r="85" spans="1:7" s="23" customFormat="1" ht="12">
      <c r="A85" s="9">
        <v>13</v>
      </c>
      <c r="B85" s="9"/>
      <c r="C85" s="106" t="s">
        <v>2947</v>
      </c>
      <c r="D85" s="9" t="s">
        <v>1227</v>
      </c>
      <c r="E85" s="9">
        <v>300</v>
      </c>
      <c r="F85" s="10" t="s">
        <v>789</v>
      </c>
      <c r="G85" s="157"/>
    </row>
    <row r="86" spans="1:7" s="23" customFormat="1" ht="12">
      <c r="A86" s="9">
        <v>14</v>
      </c>
      <c r="B86" s="9"/>
      <c r="C86" s="106" t="s">
        <v>2950</v>
      </c>
      <c r="D86" s="9" t="s">
        <v>1227</v>
      </c>
      <c r="E86" s="9">
        <v>100</v>
      </c>
      <c r="F86" s="10" t="s">
        <v>789</v>
      </c>
      <c r="G86" s="157"/>
    </row>
    <row r="87" spans="1:7" s="23" customFormat="1" ht="12">
      <c r="A87" s="9">
        <v>15</v>
      </c>
      <c r="B87" s="9"/>
      <c r="C87" s="106" t="s">
        <v>825</v>
      </c>
      <c r="D87" s="9" t="s">
        <v>1227</v>
      </c>
      <c r="E87" s="9">
        <v>150</v>
      </c>
      <c r="F87" s="10" t="s">
        <v>789</v>
      </c>
      <c r="G87" s="157"/>
    </row>
    <row r="88" spans="1:7" s="23" customFormat="1" ht="12">
      <c r="A88" s="9">
        <v>16</v>
      </c>
      <c r="B88" s="9"/>
      <c r="C88" s="106" t="s">
        <v>2979</v>
      </c>
      <c r="D88" s="9" t="s">
        <v>1227</v>
      </c>
      <c r="E88" s="9">
        <v>100</v>
      </c>
      <c r="F88" s="10" t="s">
        <v>789</v>
      </c>
      <c r="G88" s="157"/>
    </row>
    <row r="89" spans="1:7" s="23" customFormat="1" ht="12">
      <c r="A89" s="9">
        <v>17</v>
      </c>
      <c r="B89" s="9"/>
      <c r="C89" s="106" t="s">
        <v>2952</v>
      </c>
      <c r="D89" s="9" t="s">
        <v>1227</v>
      </c>
      <c r="E89" s="9">
        <v>200</v>
      </c>
      <c r="F89" s="10" t="s">
        <v>789</v>
      </c>
      <c r="G89" s="157"/>
    </row>
    <row r="90" spans="1:7" s="23" customFormat="1" ht="12">
      <c r="A90" s="9">
        <v>18</v>
      </c>
      <c r="B90" s="9"/>
      <c r="C90" s="106" t="s">
        <v>2953</v>
      </c>
      <c r="D90" s="9" t="s">
        <v>1227</v>
      </c>
      <c r="E90" s="9">
        <v>200</v>
      </c>
      <c r="F90" s="10" t="s">
        <v>789</v>
      </c>
      <c r="G90" s="157"/>
    </row>
    <row r="91" spans="1:7" s="23" customFormat="1" ht="12">
      <c r="A91" s="9">
        <v>19</v>
      </c>
      <c r="B91" s="9"/>
      <c r="C91" s="106" t="s">
        <v>2954</v>
      </c>
      <c r="D91" s="9" t="s">
        <v>1227</v>
      </c>
      <c r="E91" s="9">
        <v>1500</v>
      </c>
      <c r="F91" s="10" t="s">
        <v>881</v>
      </c>
      <c r="G91" s="158"/>
    </row>
    <row r="92" spans="1:7" s="23" customFormat="1" ht="24">
      <c r="A92" s="9">
        <v>20</v>
      </c>
      <c r="B92" s="9"/>
      <c r="C92" s="106" t="s">
        <v>1023</v>
      </c>
      <c r="D92" s="9" t="s">
        <v>1228</v>
      </c>
      <c r="E92" s="9">
        <v>2500</v>
      </c>
      <c r="F92" s="10" t="s">
        <v>1024</v>
      </c>
      <c r="G92" s="22" t="s">
        <v>2980</v>
      </c>
    </row>
    <row r="93" spans="1:7" s="7" customFormat="1" ht="36">
      <c r="A93" s="149" t="s">
        <v>620</v>
      </c>
      <c r="B93" s="150"/>
      <c r="C93" s="150"/>
      <c r="D93" s="149"/>
      <c r="E93" s="151"/>
      <c r="F93" s="107" t="s">
        <v>2963</v>
      </c>
      <c r="G93" s="22"/>
    </row>
    <row r="94" spans="1:7" s="7" customFormat="1" ht="14.25">
      <c r="A94" s="9" t="s">
        <v>1</v>
      </c>
      <c r="B94" s="152" t="s">
        <v>2692</v>
      </c>
      <c r="C94" s="153"/>
      <c r="D94" s="153"/>
      <c r="E94" s="153"/>
      <c r="F94" s="153"/>
      <c r="G94" s="154"/>
    </row>
    <row r="95" spans="1:7" s="7" customFormat="1" ht="18.75">
      <c r="A95" s="148" t="s">
        <v>91</v>
      </c>
      <c r="B95" s="148"/>
      <c r="C95" s="148"/>
      <c r="D95" s="148"/>
      <c r="E95" s="148"/>
      <c r="F95" s="148"/>
      <c r="G95" s="148"/>
    </row>
    <row r="96" spans="1:7" s="7" customFormat="1" ht="24">
      <c r="A96" s="8" t="s">
        <v>594</v>
      </c>
      <c r="B96" s="8" t="s">
        <v>595</v>
      </c>
      <c r="C96" s="8" t="s">
        <v>596</v>
      </c>
      <c r="D96" s="8" t="s">
        <v>597</v>
      </c>
      <c r="E96" s="8" t="s">
        <v>598</v>
      </c>
      <c r="F96" s="8" t="s">
        <v>2754</v>
      </c>
      <c r="G96" s="8" t="s">
        <v>786</v>
      </c>
    </row>
    <row r="97" spans="1:7" s="23" customFormat="1" ht="12">
      <c r="A97" s="9">
        <v>1</v>
      </c>
      <c r="B97" s="9"/>
      <c r="C97" s="106" t="s">
        <v>1145</v>
      </c>
      <c r="D97" s="9" t="s">
        <v>1231</v>
      </c>
      <c r="E97" s="9">
        <v>200</v>
      </c>
      <c r="F97" s="10" t="s">
        <v>789</v>
      </c>
      <c r="G97" s="22"/>
    </row>
    <row r="98" spans="1:7" s="23" customFormat="1" ht="12">
      <c r="A98" s="9">
        <v>2</v>
      </c>
      <c r="B98" s="9"/>
      <c r="C98" s="106" t="s">
        <v>1237</v>
      </c>
      <c r="D98" s="9" t="s">
        <v>1231</v>
      </c>
      <c r="E98" s="9">
        <v>300</v>
      </c>
      <c r="F98" s="10" t="s">
        <v>789</v>
      </c>
      <c r="G98" s="22"/>
    </row>
    <row r="99" spans="1:7" s="23" customFormat="1" ht="12">
      <c r="A99" s="9">
        <v>3</v>
      </c>
      <c r="B99" s="9"/>
      <c r="C99" s="106" t="s">
        <v>1049</v>
      </c>
      <c r="D99" s="9" t="s">
        <v>1227</v>
      </c>
      <c r="E99" s="9">
        <v>200</v>
      </c>
      <c r="F99" s="10" t="s">
        <v>789</v>
      </c>
      <c r="G99" s="156" t="s">
        <v>2981</v>
      </c>
    </row>
    <row r="100" spans="1:7" s="23" customFormat="1" ht="12">
      <c r="A100" s="9">
        <v>4</v>
      </c>
      <c r="B100" s="9"/>
      <c r="C100" s="106" t="s">
        <v>2982</v>
      </c>
      <c r="D100" s="9" t="s">
        <v>1227</v>
      </c>
      <c r="E100" s="9">
        <v>300</v>
      </c>
      <c r="F100" s="10" t="s">
        <v>789</v>
      </c>
      <c r="G100" s="157"/>
    </row>
    <row r="101" spans="1:7" s="23" customFormat="1" ht="12">
      <c r="A101" s="9">
        <v>5</v>
      </c>
      <c r="B101" s="9"/>
      <c r="C101" s="106" t="s">
        <v>2964</v>
      </c>
      <c r="D101" s="9" t="s">
        <v>1227</v>
      </c>
      <c r="E101" s="9">
        <v>400</v>
      </c>
      <c r="F101" s="10" t="s">
        <v>789</v>
      </c>
      <c r="G101" s="157"/>
    </row>
    <row r="102" spans="1:7" s="23" customFormat="1" ht="12">
      <c r="A102" s="9">
        <v>6</v>
      </c>
      <c r="B102" s="9"/>
      <c r="C102" s="106" t="s">
        <v>2944</v>
      </c>
      <c r="D102" s="9" t="s">
        <v>1227</v>
      </c>
      <c r="E102" s="9">
        <v>400</v>
      </c>
      <c r="F102" s="10" t="s">
        <v>789</v>
      </c>
      <c r="G102" s="157"/>
    </row>
    <row r="103" spans="1:7" s="23" customFormat="1" ht="12">
      <c r="A103" s="9">
        <v>7</v>
      </c>
      <c r="B103" s="9"/>
      <c r="C103" s="106" t="s">
        <v>2053</v>
      </c>
      <c r="D103" s="9" t="s">
        <v>1227</v>
      </c>
      <c r="E103" s="9">
        <v>500</v>
      </c>
      <c r="F103" s="10" t="s">
        <v>789</v>
      </c>
      <c r="G103" s="158"/>
    </row>
    <row r="104" spans="1:7" s="23" customFormat="1" ht="24">
      <c r="A104" s="9">
        <v>8</v>
      </c>
      <c r="B104" s="9"/>
      <c r="C104" s="106" t="s">
        <v>939</v>
      </c>
      <c r="D104" s="9" t="s">
        <v>1228</v>
      </c>
      <c r="E104" s="9">
        <v>2500</v>
      </c>
      <c r="F104" s="10" t="s">
        <v>1024</v>
      </c>
      <c r="G104" s="22" t="s">
        <v>2980</v>
      </c>
    </row>
    <row r="105" spans="1:7" s="7" customFormat="1" ht="36">
      <c r="A105" s="149" t="s">
        <v>620</v>
      </c>
      <c r="B105" s="150"/>
      <c r="C105" s="150"/>
      <c r="D105" s="149"/>
      <c r="E105" s="151"/>
      <c r="F105" s="107" t="s">
        <v>2963</v>
      </c>
      <c r="G105" s="22"/>
    </row>
    <row r="106" spans="1:7" s="7" customFormat="1" ht="14.25">
      <c r="A106" s="9" t="s">
        <v>1</v>
      </c>
      <c r="B106" s="152" t="s">
        <v>2983</v>
      </c>
      <c r="C106" s="153"/>
      <c r="D106" s="153"/>
      <c r="E106" s="153"/>
      <c r="F106" s="153"/>
      <c r="G106" s="154"/>
    </row>
    <row r="107" spans="1:7" s="7" customFormat="1" ht="18.75">
      <c r="A107" s="148" t="s">
        <v>92</v>
      </c>
      <c r="B107" s="148"/>
      <c r="C107" s="148"/>
      <c r="D107" s="148"/>
      <c r="E107" s="148"/>
      <c r="F107" s="148"/>
      <c r="G107" s="148"/>
    </row>
    <row r="108" spans="1:7" s="7" customFormat="1" ht="24">
      <c r="A108" s="8" t="s">
        <v>594</v>
      </c>
      <c r="B108" s="8" t="s">
        <v>595</v>
      </c>
      <c r="C108" s="8" t="s">
        <v>596</v>
      </c>
      <c r="D108" s="8" t="s">
        <v>597</v>
      </c>
      <c r="E108" s="8" t="s">
        <v>598</v>
      </c>
      <c r="F108" s="8" t="s">
        <v>2754</v>
      </c>
      <c r="G108" s="8" t="s">
        <v>786</v>
      </c>
    </row>
    <row r="109" spans="1:7" s="23" customFormat="1" ht="12">
      <c r="A109" s="9">
        <v>1</v>
      </c>
      <c r="B109" s="9"/>
      <c r="C109" s="106" t="s">
        <v>1237</v>
      </c>
      <c r="D109" s="9" t="s">
        <v>1232</v>
      </c>
      <c r="E109" s="9">
        <v>200</v>
      </c>
      <c r="F109" s="10" t="s">
        <v>789</v>
      </c>
      <c r="G109" s="22"/>
    </row>
    <row r="110" spans="1:7" s="23" customFormat="1" ht="12">
      <c r="A110" s="9">
        <v>2</v>
      </c>
      <c r="B110" s="9"/>
      <c r="C110" s="106" t="s">
        <v>1145</v>
      </c>
      <c r="D110" s="9" t="s">
        <v>1232</v>
      </c>
      <c r="E110" s="9">
        <v>200</v>
      </c>
      <c r="F110" s="10" t="s">
        <v>789</v>
      </c>
      <c r="G110" s="22"/>
    </row>
    <row r="111" spans="1:7" s="23" customFormat="1" ht="12">
      <c r="A111" s="9">
        <v>3</v>
      </c>
      <c r="B111" s="9"/>
      <c r="C111" s="106" t="s">
        <v>1049</v>
      </c>
      <c r="D111" s="9" t="s">
        <v>1227</v>
      </c>
      <c r="E111" s="9">
        <v>200</v>
      </c>
      <c r="F111" s="10" t="s">
        <v>789</v>
      </c>
      <c r="G111" s="156" t="s">
        <v>2981</v>
      </c>
    </row>
    <row r="112" spans="1:7" s="23" customFormat="1" ht="12">
      <c r="A112" s="9">
        <v>4</v>
      </c>
      <c r="B112" s="9"/>
      <c r="C112" s="106" t="s">
        <v>2053</v>
      </c>
      <c r="D112" s="9" t="s">
        <v>1227</v>
      </c>
      <c r="E112" s="9">
        <v>600</v>
      </c>
      <c r="F112" s="10" t="s">
        <v>789</v>
      </c>
      <c r="G112" s="157"/>
    </row>
    <row r="113" spans="1:7" s="23" customFormat="1" ht="12">
      <c r="A113" s="9">
        <v>5</v>
      </c>
      <c r="B113" s="9"/>
      <c r="C113" s="106" t="s">
        <v>2962</v>
      </c>
      <c r="D113" s="9" t="s">
        <v>1227</v>
      </c>
      <c r="E113" s="9">
        <v>400</v>
      </c>
      <c r="F113" s="10" t="s">
        <v>789</v>
      </c>
      <c r="G113" s="157"/>
    </row>
    <row r="114" spans="1:7" s="23" customFormat="1" ht="12">
      <c r="A114" s="9">
        <v>6</v>
      </c>
      <c r="B114" s="9"/>
      <c r="C114" s="106" t="s">
        <v>2939</v>
      </c>
      <c r="D114" s="9" t="s">
        <v>1227</v>
      </c>
      <c r="E114" s="9">
        <v>300</v>
      </c>
      <c r="F114" s="10" t="s">
        <v>789</v>
      </c>
      <c r="G114" s="157"/>
    </row>
    <row r="115" spans="1:7" s="23" customFormat="1" ht="12">
      <c r="A115" s="9">
        <v>7</v>
      </c>
      <c r="B115" s="9"/>
      <c r="C115" s="106" t="s">
        <v>2961</v>
      </c>
      <c r="D115" s="9" t="s">
        <v>1227</v>
      </c>
      <c r="E115" s="9">
        <v>300</v>
      </c>
      <c r="F115" s="10" t="s">
        <v>789</v>
      </c>
      <c r="G115" s="158"/>
    </row>
    <row r="116" spans="1:7" s="23" customFormat="1" ht="24">
      <c r="A116" s="9">
        <v>8</v>
      </c>
      <c r="B116" s="9"/>
      <c r="C116" s="106" t="s">
        <v>939</v>
      </c>
      <c r="D116" s="9" t="s">
        <v>1228</v>
      </c>
      <c r="E116" s="9">
        <v>2500</v>
      </c>
      <c r="F116" s="10" t="s">
        <v>1024</v>
      </c>
      <c r="G116" s="22" t="s">
        <v>2980</v>
      </c>
    </row>
    <row r="117" spans="1:7" s="7" customFormat="1" ht="36">
      <c r="A117" s="149" t="s">
        <v>620</v>
      </c>
      <c r="B117" s="150"/>
      <c r="C117" s="150"/>
      <c r="D117" s="149"/>
      <c r="E117" s="151"/>
      <c r="F117" s="107" t="s">
        <v>2963</v>
      </c>
      <c r="G117" s="22"/>
    </row>
    <row r="118" spans="1:7" s="7" customFormat="1" ht="14.25">
      <c r="A118" s="9" t="s">
        <v>1</v>
      </c>
      <c r="B118" s="152" t="s">
        <v>2692</v>
      </c>
      <c r="C118" s="153"/>
      <c r="D118" s="153"/>
      <c r="E118" s="153"/>
      <c r="F118" s="153"/>
      <c r="G118" s="154"/>
    </row>
    <row r="119" spans="1:7" s="7" customFormat="1" ht="18.75">
      <c r="A119" s="198" t="s">
        <v>93</v>
      </c>
      <c r="B119" s="198"/>
      <c r="C119" s="198"/>
      <c r="D119" s="198"/>
      <c r="E119" s="198"/>
      <c r="F119" s="198"/>
      <c r="G119" s="198"/>
    </row>
    <row r="120" spans="1:7" s="7" customFormat="1" ht="24">
      <c r="A120" s="8" t="s">
        <v>594</v>
      </c>
      <c r="B120" s="8" t="s">
        <v>595</v>
      </c>
      <c r="C120" s="8" t="s">
        <v>596</v>
      </c>
      <c r="D120" s="8" t="s">
        <v>597</v>
      </c>
      <c r="E120" s="8" t="s">
        <v>598</v>
      </c>
      <c r="F120" s="8" t="s">
        <v>2754</v>
      </c>
      <c r="G120" s="8" t="s">
        <v>786</v>
      </c>
    </row>
    <row r="121" spans="1:7" s="23" customFormat="1" ht="12">
      <c r="A121" s="9">
        <v>1</v>
      </c>
      <c r="B121" s="9"/>
      <c r="C121" s="106" t="s">
        <v>1237</v>
      </c>
      <c r="D121" s="9" t="s">
        <v>1233</v>
      </c>
      <c r="E121" s="9">
        <v>200</v>
      </c>
      <c r="F121" s="10" t="s">
        <v>789</v>
      </c>
      <c r="G121" s="22"/>
    </row>
    <row r="122" spans="1:7" s="23" customFormat="1" ht="12">
      <c r="A122" s="9">
        <v>2</v>
      </c>
      <c r="B122" s="9"/>
      <c r="C122" s="106" t="s">
        <v>1145</v>
      </c>
      <c r="D122" s="9" t="s">
        <v>1233</v>
      </c>
      <c r="E122" s="9">
        <v>200</v>
      </c>
      <c r="F122" s="10" t="s">
        <v>789</v>
      </c>
      <c r="G122" s="156" t="s">
        <v>2981</v>
      </c>
    </row>
    <row r="123" spans="1:7" s="23" customFormat="1" ht="12">
      <c r="A123" s="9">
        <v>3</v>
      </c>
      <c r="B123" s="9"/>
      <c r="C123" s="106" t="s">
        <v>1049</v>
      </c>
      <c r="D123" s="9" t="s">
        <v>1227</v>
      </c>
      <c r="E123" s="9">
        <v>200</v>
      </c>
      <c r="F123" s="10" t="s">
        <v>789</v>
      </c>
      <c r="G123" s="157"/>
    </row>
    <row r="124" spans="1:7" s="23" customFormat="1" ht="12">
      <c r="A124" s="9">
        <v>4</v>
      </c>
      <c r="B124" s="9"/>
      <c r="C124" s="106" t="s">
        <v>2053</v>
      </c>
      <c r="D124" s="9" t="s">
        <v>1227</v>
      </c>
      <c r="E124" s="9">
        <v>1200</v>
      </c>
      <c r="F124" s="10" t="s">
        <v>789</v>
      </c>
      <c r="G124" s="157"/>
    </row>
    <row r="125" spans="1:7" s="23" customFormat="1" ht="12">
      <c r="A125" s="9">
        <v>5</v>
      </c>
      <c r="B125" s="9"/>
      <c r="C125" s="106" t="s">
        <v>2939</v>
      </c>
      <c r="D125" s="9" t="s">
        <v>1227</v>
      </c>
      <c r="E125" s="9">
        <v>300</v>
      </c>
      <c r="F125" s="10" t="s">
        <v>789</v>
      </c>
      <c r="G125" s="157"/>
    </row>
    <row r="126" spans="1:7" s="23" customFormat="1" ht="12">
      <c r="A126" s="9">
        <v>6</v>
      </c>
      <c r="B126" s="9"/>
      <c r="C126" s="106" t="s">
        <v>2961</v>
      </c>
      <c r="D126" s="9" t="s">
        <v>1227</v>
      </c>
      <c r="E126" s="9">
        <v>300</v>
      </c>
      <c r="F126" s="10" t="s">
        <v>789</v>
      </c>
      <c r="G126" s="157"/>
    </row>
    <row r="127" spans="1:7" s="23" customFormat="1" ht="12">
      <c r="A127" s="9">
        <v>7</v>
      </c>
      <c r="B127" s="9"/>
      <c r="C127" s="106" t="s">
        <v>2964</v>
      </c>
      <c r="D127" s="9" t="s">
        <v>1227</v>
      </c>
      <c r="E127" s="9">
        <v>400</v>
      </c>
      <c r="F127" s="10" t="s">
        <v>789</v>
      </c>
      <c r="G127" s="158"/>
    </row>
    <row r="128" spans="1:7" s="7" customFormat="1" ht="24">
      <c r="A128" s="149" t="s">
        <v>620</v>
      </c>
      <c r="B128" s="150"/>
      <c r="C128" s="150"/>
      <c r="D128" s="149"/>
      <c r="E128" s="151"/>
      <c r="F128" s="10" t="s">
        <v>2984</v>
      </c>
      <c r="G128" s="22"/>
    </row>
    <row r="129" spans="1:7" s="7" customFormat="1" ht="14.25">
      <c r="A129" s="9" t="s">
        <v>1</v>
      </c>
      <c r="B129" s="152" t="s">
        <v>2692</v>
      </c>
      <c r="C129" s="153"/>
      <c r="D129" s="153"/>
      <c r="E129" s="153"/>
      <c r="F129" s="153"/>
      <c r="G129" s="154"/>
    </row>
    <row r="130" spans="1:7" s="7" customFormat="1" ht="18.75">
      <c r="A130" s="148" t="s">
        <v>94</v>
      </c>
      <c r="B130" s="148"/>
      <c r="C130" s="148"/>
      <c r="D130" s="148"/>
      <c r="E130" s="148"/>
      <c r="F130" s="148"/>
      <c r="G130" s="148"/>
    </row>
    <row r="131" spans="1:7" s="7" customFormat="1" ht="24">
      <c r="A131" s="8" t="s">
        <v>594</v>
      </c>
      <c r="B131" s="8" t="s">
        <v>595</v>
      </c>
      <c r="C131" s="8" t="s">
        <v>596</v>
      </c>
      <c r="D131" s="8" t="s">
        <v>597</v>
      </c>
      <c r="E131" s="8" t="s">
        <v>598</v>
      </c>
      <c r="F131" s="8" t="s">
        <v>2754</v>
      </c>
      <c r="G131" s="8" t="s">
        <v>786</v>
      </c>
    </row>
    <row r="132" spans="1:7" s="23" customFormat="1" ht="12">
      <c r="A132" s="9">
        <v>1</v>
      </c>
      <c r="B132" s="9"/>
      <c r="C132" s="106" t="s">
        <v>1145</v>
      </c>
      <c r="D132" s="9" t="s">
        <v>1234</v>
      </c>
      <c r="E132" s="9">
        <v>100</v>
      </c>
      <c r="F132" s="10" t="s">
        <v>789</v>
      </c>
      <c r="G132" s="22"/>
    </row>
    <row r="133" spans="1:7" s="23" customFormat="1" ht="12">
      <c r="A133" s="9">
        <v>2</v>
      </c>
      <c r="B133" s="9"/>
      <c r="C133" s="106" t="s">
        <v>759</v>
      </c>
      <c r="D133" s="9" t="s">
        <v>1234</v>
      </c>
      <c r="E133" s="9">
        <v>200</v>
      </c>
      <c r="F133" s="10" t="s">
        <v>789</v>
      </c>
      <c r="G133" s="22"/>
    </row>
    <row r="134" spans="1:7" s="23" customFormat="1" ht="12">
      <c r="A134" s="9">
        <v>3</v>
      </c>
      <c r="B134" s="9"/>
      <c r="C134" s="106" t="s">
        <v>1049</v>
      </c>
      <c r="D134" s="9" t="s">
        <v>1227</v>
      </c>
      <c r="E134" s="9">
        <v>200</v>
      </c>
      <c r="F134" s="10" t="s">
        <v>789</v>
      </c>
      <c r="G134" s="156" t="s">
        <v>2977</v>
      </c>
    </row>
    <row r="135" spans="1:7" s="23" customFormat="1" ht="12">
      <c r="A135" s="9">
        <v>4</v>
      </c>
      <c r="B135" s="9"/>
      <c r="C135" s="106" t="s">
        <v>2053</v>
      </c>
      <c r="D135" s="9" t="s">
        <v>1227</v>
      </c>
      <c r="E135" s="9">
        <v>500</v>
      </c>
      <c r="F135" s="10" t="s">
        <v>789</v>
      </c>
      <c r="G135" s="157"/>
    </row>
    <row r="136" spans="1:7" s="23" customFormat="1" ht="12">
      <c r="A136" s="9">
        <v>5</v>
      </c>
      <c r="B136" s="9"/>
      <c r="C136" s="106" t="s">
        <v>2962</v>
      </c>
      <c r="D136" s="9" t="s">
        <v>1227</v>
      </c>
      <c r="E136" s="9">
        <v>400</v>
      </c>
      <c r="F136" s="10" t="s">
        <v>789</v>
      </c>
      <c r="G136" s="157"/>
    </row>
    <row r="137" spans="1:7" s="23" customFormat="1" ht="12">
      <c r="A137" s="9">
        <v>6</v>
      </c>
      <c r="B137" s="9"/>
      <c r="C137" s="106" t="s">
        <v>2982</v>
      </c>
      <c r="D137" s="9" t="s">
        <v>1227</v>
      </c>
      <c r="E137" s="9">
        <v>300</v>
      </c>
      <c r="F137" s="10" t="s">
        <v>789</v>
      </c>
      <c r="G137" s="157"/>
    </row>
    <row r="138" spans="1:7" s="23" customFormat="1" ht="12">
      <c r="A138" s="9">
        <v>7</v>
      </c>
      <c r="B138" s="9"/>
      <c r="C138" s="106" t="s">
        <v>2944</v>
      </c>
      <c r="D138" s="9" t="s">
        <v>1227</v>
      </c>
      <c r="E138" s="9">
        <v>400</v>
      </c>
      <c r="F138" s="10" t="s">
        <v>789</v>
      </c>
      <c r="G138" s="157"/>
    </row>
    <row r="139" spans="1:7" s="23" customFormat="1" ht="12">
      <c r="A139" s="9">
        <v>8</v>
      </c>
      <c r="B139" s="9"/>
      <c r="C139" s="106" t="s">
        <v>2946</v>
      </c>
      <c r="D139" s="9" t="s">
        <v>1227</v>
      </c>
      <c r="E139" s="9">
        <v>100</v>
      </c>
      <c r="F139" s="10" t="s">
        <v>789</v>
      </c>
      <c r="G139" s="157"/>
    </row>
    <row r="140" spans="1:7" s="23" customFormat="1" ht="12">
      <c r="A140" s="9">
        <v>9</v>
      </c>
      <c r="B140" s="9"/>
      <c r="C140" s="106" t="s">
        <v>2947</v>
      </c>
      <c r="D140" s="9" t="s">
        <v>1227</v>
      </c>
      <c r="E140" s="9">
        <v>300</v>
      </c>
      <c r="F140" s="10" t="s">
        <v>789</v>
      </c>
      <c r="G140" s="157"/>
    </row>
    <row r="141" spans="1:7" s="23" customFormat="1" ht="12">
      <c r="A141" s="9">
        <v>10</v>
      </c>
      <c r="B141" s="9"/>
      <c r="C141" s="106" t="s">
        <v>2950</v>
      </c>
      <c r="D141" s="9" t="s">
        <v>1227</v>
      </c>
      <c r="E141" s="9">
        <v>100</v>
      </c>
      <c r="F141" s="10" t="s">
        <v>789</v>
      </c>
      <c r="G141" s="157"/>
    </row>
    <row r="142" spans="1:7" s="23" customFormat="1" ht="12">
      <c r="A142" s="9">
        <v>11</v>
      </c>
      <c r="B142" s="9"/>
      <c r="C142" s="106" t="s">
        <v>825</v>
      </c>
      <c r="D142" s="9" t="s">
        <v>1227</v>
      </c>
      <c r="E142" s="9">
        <v>150</v>
      </c>
      <c r="F142" s="10" t="s">
        <v>789</v>
      </c>
      <c r="G142" s="157"/>
    </row>
    <row r="143" spans="1:7" s="23" customFormat="1" ht="12">
      <c r="A143" s="9">
        <v>12</v>
      </c>
      <c r="B143" s="9"/>
      <c r="C143" s="106" t="s">
        <v>2979</v>
      </c>
      <c r="D143" s="9" t="s">
        <v>1227</v>
      </c>
      <c r="E143" s="9">
        <v>100</v>
      </c>
      <c r="F143" s="10" t="s">
        <v>789</v>
      </c>
      <c r="G143" s="157"/>
    </row>
    <row r="144" spans="1:7" s="23" customFormat="1" ht="12">
      <c r="A144" s="9">
        <v>13</v>
      </c>
      <c r="B144" s="9"/>
      <c r="C144" s="106" t="s">
        <v>2945</v>
      </c>
      <c r="D144" s="9" t="s">
        <v>1227</v>
      </c>
      <c r="E144" s="9">
        <v>400</v>
      </c>
      <c r="F144" s="10" t="s">
        <v>851</v>
      </c>
      <c r="G144" s="157"/>
    </row>
    <row r="145" spans="1:7" s="23" customFormat="1" ht="12">
      <c r="A145" s="9">
        <v>14</v>
      </c>
      <c r="B145" s="9"/>
      <c r="C145" s="106" t="s">
        <v>2952</v>
      </c>
      <c r="D145" s="9" t="s">
        <v>1227</v>
      </c>
      <c r="E145" s="9">
        <v>200</v>
      </c>
      <c r="F145" s="10" t="s">
        <v>789</v>
      </c>
      <c r="G145" s="157"/>
    </row>
    <row r="146" spans="1:7" s="23" customFormat="1" ht="12">
      <c r="A146" s="9">
        <v>15</v>
      </c>
      <c r="B146" s="9"/>
      <c r="C146" s="106" t="s">
        <v>2953</v>
      </c>
      <c r="D146" s="9" t="s">
        <v>1227</v>
      </c>
      <c r="E146" s="9">
        <v>200</v>
      </c>
      <c r="F146" s="10" t="s">
        <v>789</v>
      </c>
      <c r="G146" s="157"/>
    </row>
    <row r="147" spans="1:7" s="23" customFormat="1" ht="12">
      <c r="A147" s="9">
        <v>16</v>
      </c>
      <c r="B147" s="9"/>
      <c r="C147" s="106" t="s">
        <v>2954</v>
      </c>
      <c r="D147" s="9" t="s">
        <v>1227</v>
      </c>
      <c r="E147" s="9">
        <v>1500</v>
      </c>
      <c r="F147" s="10" t="s">
        <v>881</v>
      </c>
      <c r="G147" s="158"/>
    </row>
    <row r="148" spans="1:7" s="23" customFormat="1" ht="24">
      <c r="A148" s="9">
        <v>17</v>
      </c>
      <c r="B148" s="9"/>
      <c r="C148" s="106" t="s">
        <v>1023</v>
      </c>
      <c r="D148" s="9" t="s">
        <v>1228</v>
      </c>
      <c r="E148" s="9">
        <v>2500</v>
      </c>
      <c r="F148" s="10" t="s">
        <v>1024</v>
      </c>
      <c r="G148" s="22" t="s">
        <v>2980</v>
      </c>
    </row>
    <row r="149" spans="1:7" s="108" customFormat="1" ht="36">
      <c r="A149" s="149" t="s">
        <v>620</v>
      </c>
      <c r="B149" s="150"/>
      <c r="C149" s="150"/>
      <c r="D149" s="149"/>
      <c r="E149" s="151"/>
      <c r="F149" s="107" t="s">
        <v>2963</v>
      </c>
      <c r="G149" s="22"/>
    </row>
    <row r="150" spans="1:7" s="7" customFormat="1" ht="14.25">
      <c r="A150" s="9" t="s">
        <v>1</v>
      </c>
      <c r="B150" s="152" t="s">
        <v>2985</v>
      </c>
      <c r="C150" s="153"/>
      <c r="D150" s="153"/>
      <c r="E150" s="153"/>
      <c r="F150" s="153"/>
      <c r="G150" s="154"/>
    </row>
    <row r="151" spans="1:7" s="7" customFormat="1" ht="18.75">
      <c r="A151" s="148" t="s">
        <v>95</v>
      </c>
      <c r="B151" s="148"/>
      <c r="C151" s="148"/>
      <c r="D151" s="148"/>
      <c r="E151" s="148"/>
      <c r="F151" s="148"/>
      <c r="G151" s="148"/>
    </row>
    <row r="152" spans="1:7" s="7" customFormat="1" ht="24">
      <c r="A152" s="8" t="s">
        <v>594</v>
      </c>
      <c r="B152" s="8" t="s">
        <v>595</v>
      </c>
      <c r="C152" s="8" t="s">
        <v>596</v>
      </c>
      <c r="D152" s="8" t="s">
        <v>597</v>
      </c>
      <c r="E152" s="8" t="s">
        <v>598</v>
      </c>
      <c r="F152" s="8" t="s">
        <v>2754</v>
      </c>
      <c r="G152" s="8" t="s">
        <v>786</v>
      </c>
    </row>
    <row r="153" spans="1:7" s="23" customFormat="1" ht="12">
      <c r="A153" s="9">
        <v>1</v>
      </c>
      <c r="B153" s="9"/>
      <c r="C153" s="106" t="s">
        <v>1145</v>
      </c>
      <c r="D153" s="9" t="s">
        <v>1235</v>
      </c>
      <c r="E153" s="9">
        <v>100</v>
      </c>
      <c r="F153" s="10" t="s">
        <v>789</v>
      </c>
      <c r="G153" s="22"/>
    </row>
    <row r="154" spans="1:7" s="23" customFormat="1" ht="12">
      <c r="A154" s="9">
        <v>2</v>
      </c>
      <c r="B154" s="9"/>
      <c r="C154" s="106" t="s">
        <v>2591</v>
      </c>
      <c r="D154" s="9" t="s">
        <v>1235</v>
      </c>
      <c r="E154" s="9">
        <v>200</v>
      </c>
      <c r="F154" s="10" t="s">
        <v>789</v>
      </c>
      <c r="G154" s="22"/>
    </row>
    <row r="155" spans="1:7" s="23" customFormat="1" ht="12">
      <c r="A155" s="9">
        <v>3</v>
      </c>
      <c r="B155" s="9"/>
      <c r="C155" s="106" t="s">
        <v>574</v>
      </c>
      <c r="D155" s="9" t="s">
        <v>1227</v>
      </c>
      <c r="E155" s="9">
        <v>150</v>
      </c>
      <c r="F155" s="10" t="s">
        <v>789</v>
      </c>
      <c r="G155" s="156" t="s">
        <v>2981</v>
      </c>
    </row>
    <row r="156" spans="1:7" s="23" customFormat="1" ht="12">
      <c r="A156" s="9">
        <v>4</v>
      </c>
      <c r="B156" s="9"/>
      <c r="C156" s="106" t="s">
        <v>1239</v>
      </c>
      <c r="D156" s="9" t="s">
        <v>1227</v>
      </c>
      <c r="E156" s="9">
        <v>150</v>
      </c>
      <c r="F156" s="10" t="s">
        <v>789</v>
      </c>
      <c r="G156" s="157"/>
    </row>
    <row r="157" spans="1:7" s="23" customFormat="1" ht="12">
      <c r="A157" s="9">
        <v>5</v>
      </c>
      <c r="B157" s="9"/>
      <c r="C157" s="106" t="s">
        <v>1049</v>
      </c>
      <c r="D157" s="9" t="s">
        <v>1227</v>
      </c>
      <c r="E157" s="9">
        <v>200</v>
      </c>
      <c r="F157" s="10" t="s">
        <v>789</v>
      </c>
      <c r="G157" s="157"/>
    </row>
    <row r="158" spans="1:7" s="23" customFormat="1" ht="12">
      <c r="A158" s="9">
        <v>6</v>
      </c>
      <c r="B158" s="9"/>
      <c r="C158" s="106" t="s">
        <v>2939</v>
      </c>
      <c r="D158" s="9" t="s">
        <v>1235</v>
      </c>
      <c r="E158" s="9">
        <v>400</v>
      </c>
      <c r="F158" s="10" t="s">
        <v>789</v>
      </c>
      <c r="G158" s="157"/>
    </row>
    <row r="159" spans="1:7" s="23" customFormat="1" ht="12">
      <c r="A159" s="9">
        <v>7</v>
      </c>
      <c r="B159" s="9"/>
      <c r="C159" s="106" t="s">
        <v>2961</v>
      </c>
      <c r="D159" s="9" t="s">
        <v>1235</v>
      </c>
      <c r="E159" s="9">
        <v>400</v>
      </c>
      <c r="F159" s="10" t="s">
        <v>789</v>
      </c>
      <c r="G159" s="157"/>
    </row>
    <row r="160" spans="1:7" s="23" customFormat="1" ht="12">
      <c r="A160" s="9">
        <v>8</v>
      </c>
      <c r="B160" s="9"/>
      <c r="C160" s="106" t="s">
        <v>2054</v>
      </c>
      <c r="D160" s="9" t="s">
        <v>1227</v>
      </c>
      <c r="E160" s="9">
        <v>400</v>
      </c>
      <c r="F160" s="10" t="s">
        <v>789</v>
      </c>
      <c r="G160" s="157"/>
    </row>
    <row r="161" spans="1:7" s="23" customFormat="1" ht="12">
      <c r="A161" s="9">
        <v>9</v>
      </c>
      <c r="B161" s="9"/>
      <c r="C161" s="106" t="s">
        <v>2986</v>
      </c>
      <c r="D161" s="9" t="s">
        <v>1235</v>
      </c>
      <c r="E161" s="9">
        <v>400</v>
      </c>
      <c r="F161" s="10" t="s">
        <v>789</v>
      </c>
      <c r="G161" s="157"/>
    </row>
    <row r="162" spans="1:7" s="23" customFormat="1" ht="12">
      <c r="A162" s="9">
        <v>10</v>
      </c>
      <c r="B162" s="9"/>
      <c r="C162" s="106" t="s">
        <v>2942</v>
      </c>
      <c r="D162" s="9" t="s">
        <v>1227</v>
      </c>
      <c r="E162" s="9">
        <v>300</v>
      </c>
      <c r="F162" s="10" t="s">
        <v>789</v>
      </c>
      <c r="G162" s="157"/>
    </row>
    <row r="163" spans="1:7" s="23" customFormat="1" ht="12">
      <c r="A163" s="9">
        <v>11</v>
      </c>
      <c r="B163" s="9"/>
      <c r="C163" s="106" t="s">
        <v>2978</v>
      </c>
      <c r="D163" s="9" t="s">
        <v>1227</v>
      </c>
      <c r="E163" s="9">
        <v>300</v>
      </c>
      <c r="F163" s="10" t="s">
        <v>789</v>
      </c>
      <c r="G163" s="158"/>
    </row>
    <row r="164" spans="1:7" s="23" customFormat="1" ht="24">
      <c r="A164" s="9">
        <v>12</v>
      </c>
      <c r="B164" s="9"/>
      <c r="C164" s="106" t="s">
        <v>2987</v>
      </c>
      <c r="D164" s="9" t="s">
        <v>1228</v>
      </c>
      <c r="E164" s="9">
        <v>2500</v>
      </c>
      <c r="F164" s="10" t="s">
        <v>1024</v>
      </c>
      <c r="G164" s="22" t="s">
        <v>2980</v>
      </c>
    </row>
    <row r="165" spans="1:7" s="7" customFormat="1" ht="36">
      <c r="A165" s="149" t="s">
        <v>620</v>
      </c>
      <c r="B165" s="150"/>
      <c r="C165" s="150"/>
      <c r="D165" s="149"/>
      <c r="E165" s="151"/>
      <c r="F165" s="107" t="s">
        <v>2963</v>
      </c>
      <c r="G165" s="22"/>
    </row>
    <row r="166" spans="1:7" s="7" customFormat="1" ht="14.25">
      <c r="A166" s="9" t="s">
        <v>1</v>
      </c>
      <c r="B166" s="152" t="s">
        <v>2988</v>
      </c>
      <c r="C166" s="153"/>
      <c r="D166" s="153"/>
      <c r="E166" s="153"/>
      <c r="F166" s="153"/>
      <c r="G166" s="154"/>
    </row>
    <row r="167" spans="1:7" s="7" customFormat="1" ht="18.75">
      <c r="A167" s="148" t="s">
        <v>96</v>
      </c>
      <c r="B167" s="148"/>
      <c r="C167" s="148"/>
      <c r="D167" s="148"/>
      <c r="E167" s="148"/>
      <c r="F167" s="148"/>
      <c r="G167" s="148"/>
    </row>
    <row r="168" spans="1:7" s="7" customFormat="1" ht="24">
      <c r="A168" s="8" t="s">
        <v>594</v>
      </c>
      <c r="B168" s="8" t="s">
        <v>595</v>
      </c>
      <c r="C168" s="8" t="s">
        <v>596</v>
      </c>
      <c r="D168" s="8" t="s">
        <v>597</v>
      </c>
      <c r="E168" s="8" t="s">
        <v>598</v>
      </c>
      <c r="F168" s="8" t="s">
        <v>2754</v>
      </c>
      <c r="G168" s="8" t="s">
        <v>786</v>
      </c>
    </row>
    <row r="169" spans="1:7" s="23" customFormat="1" ht="12">
      <c r="A169" s="9">
        <v>1</v>
      </c>
      <c r="B169" s="9"/>
      <c r="C169" s="106" t="s">
        <v>1145</v>
      </c>
      <c r="D169" s="9" t="s">
        <v>1236</v>
      </c>
      <c r="E169" s="9">
        <v>100</v>
      </c>
      <c r="F169" s="10" t="s">
        <v>789</v>
      </c>
      <c r="G169" s="22"/>
    </row>
    <row r="170" spans="1:7" s="23" customFormat="1" ht="12">
      <c r="A170" s="9">
        <v>2</v>
      </c>
      <c r="B170" s="9"/>
      <c r="C170" s="106" t="s">
        <v>2989</v>
      </c>
      <c r="D170" s="9" t="s">
        <v>1236</v>
      </c>
      <c r="E170" s="9">
        <v>100</v>
      </c>
      <c r="F170" s="10" t="s">
        <v>789</v>
      </c>
      <c r="G170" s="22"/>
    </row>
    <row r="171" spans="1:7" s="23" customFormat="1" ht="12">
      <c r="A171" s="9">
        <v>3</v>
      </c>
      <c r="B171" s="9"/>
      <c r="C171" s="106" t="s">
        <v>1049</v>
      </c>
      <c r="D171" s="9" t="s">
        <v>1227</v>
      </c>
      <c r="E171" s="9">
        <v>200</v>
      </c>
      <c r="F171" s="10" t="s">
        <v>789</v>
      </c>
      <c r="G171" s="156" t="s">
        <v>2981</v>
      </c>
    </row>
    <row r="172" spans="1:7" s="23" customFormat="1" ht="12">
      <c r="A172" s="9">
        <v>4</v>
      </c>
      <c r="B172" s="9"/>
      <c r="C172" s="106" t="s">
        <v>1239</v>
      </c>
      <c r="D172" s="9" t="s">
        <v>1236</v>
      </c>
      <c r="E172" s="9">
        <v>150</v>
      </c>
      <c r="F172" s="10" t="s">
        <v>789</v>
      </c>
      <c r="G172" s="157"/>
    </row>
    <row r="173" spans="1:7" s="23" customFormat="1" ht="12">
      <c r="A173" s="9">
        <v>5</v>
      </c>
      <c r="B173" s="9"/>
      <c r="C173" s="106" t="s">
        <v>2939</v>
      </c>
      <c r="D173" s="9" t="s">
        <v>1227</v>
      </c>
      <c r="E173" s="9">
        <v>400</v>
      </c>
      <c r="F173" s="10" t="s">
        <v>789</v>
      </c>
      <c r="G173" s="157"/>
    </row>
    <row r="174" spans="1:7" s="23" customFormat="1" ht="12">
      <c r="A174" s="9">
        <v>6</v>
      </c>
      <c r="B174" s="9"/>
      <c r="C174" s="106" t="s">
        <v>2961</v>
      </c>
      <c r="D174" s="9" t="s">
        <v>1227</v>
      </c>
      <c r="E174" s="9">
        <v>400</v>
      </c>
      <c r="F174" s="10" t="s">
        <v>789</v>
      </c>
      <c r="G174" s="157"/>
    </row>
    <row r="175" spans="1:7" s="23" customFormat="1" ht="12">
      <c r="A175" s="9">
        <v>7</v>
      </c>
      <c r="B175" s="9"/>
      <c r="C175" s="106" t="s">
        <v>2990</v>
      </c>
      <c r="D175" s="9" t="s">
        <v>1227</v>
      </c>
      <c r="E175" s="9">
        <v>400</v>
      </c>
      <c r="F175" s="10" t="s">
        <v>789</v>
      </c>
      <c r="G175" s="157"/>
    </row>
    <row r="176" spans="1:7" s="23" customFormat="1" ht="12">
      <c r="A176" s="9">
        <v>8</v>
      </c>
      <c r="B176" s="9"/>
      <c r="C176" s="106" t="s">
        <v>2944</v>
      </c>
      <c r="D176" s="9" t="s">
        <v>1227</v>
      </c>
      <c r="E176" s="9">
        <v>400</v>
      </c>
      <c r="F176" s="10" t="s">
        <v>789</v>
      </c>
      <c r="G176" s="157"/>
    </row>
    <row r="177" spans="1:9" s="23" customFormat="1" ht="12">
      <c r="A177" s="9">
        <v>9</v>
      </c>
      <c r="B177" s="9"/>
      <c r="C177" s="106" t="s">
        <v>2991</v>
      </c>
      <c r="D177" s="9" t="s">
        <v>1227</v>
      </c>
      <c r="E177" s="9">
        <v>200</v>
      </c>
      <c r="F177" s="10" t="s">
        <v>789</v>
      </c>
      <c r="G177" s="157"/>
    </row>
    <row r="178" spans="1:9" s="23" customFormat="1" ht="12">
      <c r="A178" s="9">
        <v>10</v>
      </c>
      <c r="B178" s="9"/>
      <c r="C178" s="106" t="s">
        <v>2978</v>
      </c>
      <c r="D178" s="9" t="s">
        <v>1227</v>
      </c>
      <c r="E178" s="9">
        <v>300</v>
      </c>
      <c r="F178" s="10" t="s">
        <v>789</v>
      </c>
      <c r="G178" s="158"/>
    </row>
    <row r="179" spans="1:9" s="23" customFormat="1" ht="24">
      <c r="A179" s="9">
        <v>11</v>
      </c>
      <c r="B179" s="9"/>
      <c r="C179" s="106" t="s">
        <v>939</v>
      </c>
      <c r="D179" s="9" t="s">
        <v>1228</v>
      </c>
      <c r="E179" s="9">
        <v>2500</v>
      </c>
      <c r="F179" s="10" t="s">
        <v>1024</v>
      </c>
      <c r="G179" s="22" t="s">
        <v>2980</v>
      </c>
    </row>
    <row r="180" spans="1:9" s="7" customFormat="1" ht="36">
      <c r="A180" s="149" t="s">
        <v>620</v>
      </c>
      <c r="B180" s="150"/>
      <c r="C180" s="150"/>
      <c r="D180" s="149"/>
      <c r="E180" s="151"/>
      <c r="F180" s="107" t="s">
        <v>2963</v>
      </c>
      <c r="G180" s="22"/>
    </row>
    <row r="181" spans="1:9" s="7" customFormat="1" ht="14.25">
      <c r="A181" s="9" t="s">
        <v>1</v>
      </c>
      <c r="B181" s="152" t="s">
        <v>2992</v>
      </c>
      <c r="C181" s="153"/>
      <c r="D181" s="153"/>
      <c r="E181" s="153"/>
      <c r="F181" s="153"/>
      <c r="G181" s="154"/>
    </row>
    <row r="182" spans="1:9" s="7" customFormat="1" ht="18.75">
      <c r="A182" s="148" t="s">
        <v>2993</v>
      </c>
      <c r="B182" s="148"/>
      <c r="C182" s="148"/>
      <c r="D182" s="148"/>
      <c r="E182" s="148"/>
      <c r="F182" s="148"/>
      <c r="G182" s="148"/>
    </row>
    <row r="183" spans="1:9" s="7" customFormat="1" ht="24">
      <c r="A183" s="8" t="s">
        <v>594</v>
      </c>
      <c r="B183" s="8" t="s">
        <v>595</v>
      </c>
      <c r="C183" s="8" t="s">
        <v>596</v>
      </c>
      <c r="D183" s="8" t="s">
        <v>597</v>
      </c>
      <c r="E183" s="8" t="s">
        <v>598</v>
      </c>
      <c r="F183" s="8" t="s">
        <v>2754</v>
      </c>
      <c r="G183" s="8" t="s">
        <v>786</v>
      </c>
    </row>
    <row r="184" spans="1:9" s="23" customFormat="1" ht="12">
      <c r="A184" s="9">
        <v>1</v>
      </c>
      <c r="B184" s="9"/>
      <c r="C184" s="106" t="s">
        <v>1237</v>
      </c>
      <c r="D184" s="9" t="s">
        <v>1238</v>
      </c>
      <c r="E184" s="9">
        <v>300</v>
      </c>
      <c r="F184" s="10" t="s">
        <v>789</v>
      </c>
      <c r="G184" s="22"/>
    </row>
    <row r="185" spans="1:9" s="23" customFormat="1" ht="12">
      <c r="A185" s="9">
        <v>2</v>
      </c>
      <c r="B185" s="9"/>
      <c r="C185" s="106" t="s">
        <v>1145</v>
      </c>
      <c r="D185" s="9" t="s">
        <v>1238</v>
      </c>
      <c r="E185" s="9">
        <v>200</v>
      </c>
      <c r="F185" s="10" t="s">
        <v>789</v>
      </c>
      <c r="G185" s="22"/>
    </row>
    <row r="186" spans="1:9" s="23" customFormat="1" ht="12">
      <c r="A186" s="9">
        <v>3</v>
      </c>
      <c r="B186" s="9"/>
      <c r="C186" s="106" t="s">
        <v>1049</v>
      </c>
      <c r="D186" s="9" t="s">
        <v>1238</v>
      </c>
      <c r="E186" s="9">
        <v>200</v>
      </c>
      <c r="F186" s="10" t="s">
        <v>789</v>
      </c>
      <c r="G186" s="156" t="s">
        <v>2981</v>
      </c>
    </row>
    <row r="187" spans="1:9" s="23" customFormat="1" ht="12">
      <c r="A187" s="9">
        <v>4</v>
      </c>
      <c r="B187" s="9"/>
      <c r="C187" s="106" t="s">
        <v>1239</v>
      </c>
      <c r="D187" s="9" t="s">
        <v>1238</v>
      </c>
      <c r="E187" s="9">
        <v>150</v>
      </c>
      <c r="F187" s="10" t="s">
        <v>789</v>
      </c>
      <c r="G187" s="157"/>
    </row>
    <row r="188" spans="1:9" s="23" customFormat="1" ht="12">
      <c r="A188" s="9">
        <v>5</v>
      </c>
      <c r="B188" s="9"/>
      <c r="C188" s="106" t="s">
        <v>2987</v>
      </c>
      <c r="D188" s="9" t="s">
        <v>1228</v>
      </c>
      <c r="E188" s="9">
        <v>2500</v>
      </c>
      <c r="F188" s="10" t="s">
        <v>1024</v>
      </c>
      <c r="G188" s="156" t="s">
        <v>2980</v>
      </c>
    </row>
    <row r="189" spans="1:9" s="23" customFormat="1" ht="12">
      <c r="A189" s="9">
        <v>6</v>
      </c>
      <c r="B189" s="9"/>
      <c r="C189" s="106" t="s">
        <v>1240</v>
      </c>
      <c r="D189" s="9"/>
      <c r="E189" s="9" t="s">
        <v>984</v>
      </c>
      <c r="F189" s="10"/>
      <c r="G189" s="157"/>
    </row>
    <row r="190" spans="1:9" s="23" customFormat="1" ht="12">
      <c r="A190" s="9">
        <v>7</v>
      </c>
      <c r="B190" s="9"/>
      <c r="C190" s="106" t="s">
        <v>2939</v>
      </c>
      <c r="D190" s="9" t="s">
        <v>1238</v>
      </c>
      <c r="E190" s="9">
        <v>400</v>
      </c>
      <c r="F190" s="10" t="s">
        <v>789</v>
      </c>
      <c r="G190" s="157"/>
    </row>
    <row r="191" spans="1:9" s="23" customFormat="1" ht="12">
      <c r="A191" s="9">
        <v>8</v>
      </c>
      <c r="B191" s="9"/>
      <c r="C191" s="106" t="s">
        <v>2961</v>
      </c>
      <c r="D191" s="9" t="s">
        <v>1238</v>
      </c>
      <c r="E191" s="9">
        <v>400</v>
      </c>
      <c r="F191" s="10" t="s">
        <v>789</v>
      </c>
      <c r="G191" s="157"/>
    </row>
    <row r="192" spans="1:9" s="7" customFormat="1" ht="14.25">
      <c r="A192" s="9">
        <v>9</v>
      </c>
      <c r="B192" s="9"/>
      <c r="C192" s="106" t="s">
        <v>2054</v>
      </c>
      <c r="D192" s="9" t="s">
        <v>1238</v>
      </c>
      <c r="E192" s="9">
        <v>400</v>
      </c>
      <c r="F192" s="10" t="s">
        <v>789</v>
      </c>
      <c r="G192" s="157"/>
      <c r="H192" s="23"/>
      <c r="I192" s="23"/>
    </row>
    <row r="193" spans="1:9" s="7" customFormat="1" ht="14.25">
      <c r="A193" s="9">
        <v>10</v>
      </c>
      <c r="B193" s="9"/>
      <c r="C193" s="106" t="s">
        <v>2994</v>
      </c>
      <c r="D193" s="9" t="s">
        <v>1238</v>
      </c>
      <c r="E193" s="9">
        <v>300</v>
      </c>
      <c r="F193" s="10" t="s">
        <v>789</v>
      </c>
      <c r="G193" s="158"/>
      <c r="H193" s="23"/>
      <c r="I193" s="23"/>
    </row>
    <row r="194" spans="1:9" s="7" customFormat="1" ht="36">
      <c r="A194" s="149" t="s">
        <v>620</v>
      </c>
      <c r="B194" s="150"/>
      <c r="C194" s="150"/>
      <c r="D194" s="149"/>
      <c r="E194" s="151"/>
      <c r="F194" s="107" t="s">
        <v>2963</v>
      </c>
      <c r="G194" s="22"/>
    </row>
    <row r="195" spans="1:9" s="7" customFormat="1" ht="14.25">
      <c r="A195" s="9" t="s">
        <v>1</v>
      </c>
      <c r="B195" s="152" t="s">
        <v>2995</v>
      </c>
      <c r="C195" s="153"/>
      <c r="D195" s="153"/>
      <c r="E195" s="153"/>
      <c r="F195" s="153"/>
      <c r="G195" s="154"/>
    </row>
    <row r="196" spans="1:9" s="23" customFormat="1" ht="18.75">
      <c r="A196" s="148" t="s">
        <v>99</v>
      </c>
      <c r="B196" s="148"/>
      <c r="C196" s="148"/>
      <c r="D196" s="148"/>
      <c r="E196" s="148"/>
      <c r="F196" s="148"/>
      <c r="G196" s="148"/>
      <c r="H196" s="7"/>
      <c r="I196" s="7"/>
    </row>
    <row r="197" spans="1:9" s="23" customFormat="1" ht="24">
      <c r="A197" s="8" t="s">
        <v>594</v>
      </c>
      <c r="B197" s="8" t="s">
        <v>595</v>
      </c>
      <c r="C197" s="8" t="s">
        <v>596</v>
      </c>
      <c r="D197" s="8" t="s">
        <v>597</v>
      </c>
      <c r="E197" s="8" t="s">
        <v>598</v>
      </c>
      <c r="F197" s="8" t="s">
        <v>2754</v>
      </c>
      <c r="G197" s="8" t="s">
        <v>786</v>
      </c>
      <c r="H197" s="7"/>
      <c r="I197" s="7"/>
    </row>
    <row r="198" spans="1:9" s="23" customFormat="1" ht="12">
      <c r="A198" s="9">
        <v>1</v>
      </c>
      <c r="B198" s="9"/>
      <c r="C198" s="106" t="s">
        <v>1049</v>
      </c>
      <c r="D198" s="9" t="s">
        <v>1241</v>
      </c>
      <c r="E198" s="9">
        <v>200</v>
      </c>
      <c r="F198" s="10" t="s">
        <v>789</v>
      </c>
      <c r="G198" s="22" t="s">
        <v>2940</v>
      </c>
    </row>
    <row r="199" spans="1:9" s="23" customFormat="1" ht="12">
      <c r="A199" s="9">
        <v>2</v>
      </c>
      <c r="B199" s="9"/>
      <c r="C199" s="106" t="s">
        <v>2996</v>
      </c>
      <c r="D199" s="9" t="s">
        <v>1241</v>
      </c>
      <c r="E199" s="9">
        <v>300</v>
      </c>
      <c r="F199" s="10" t="s">
        <v>789</v>
      </c>
      <c r="G199" s="22" t="s">
        <v>2940</v>
      </c>
    </row>
    <row r="200" spans="1:9" s="23" customFormat="1" ht="12">
      <c r="A200" s="9">
        <v>3</v>
      </c>
      <c r="B200" s="9"/>
      <c r="C200" s="106" t="s">
        <v>2997</v>
      </c>
      <c r="D200" s="9" t="s">
        <v>1241</v>
      </c>
      <c r="E200" s="9">
        <v>300</v>
      </c>
      <c r="F200" s="10" t="s">
        <v>789</v>
      </c>
      <c r="G200" s="22" t="s">
        <v>2940</v>
      </c>
    </row>
    <row r="201" spans="1:9" s="7" customFormat="1" ht="14.25">
      <c r="A201" s="9">
        <v>4</v>
      </c>
      <c r="B201" s="9"/>
      <c r="C201" s="106" t="s">
        <v>2942</v>
      </c>
      <c r="D201" s="9" t="s">
        <v>1241</v>
      </c>
      <c r="E201" s="9">
        <v>200</v>
      </c>
      <c r="F201" s="10" t="s">
        <v>789</v>
      </c>
      <c r="G201" s="22" t="s">
        <v>2943</v>
      </c>
      <c r="H201" s="23"/>
      <c r="I201" s="23"/>
    </row>
    <row r="202" spans="1:9" s="7" customFormat="1" ht="14.25">
      <c r="A202" s="9">
        <v>5</v>
      </c>
      <c r="B202" s="9"/>
      <c r="C202" s="106" t="s">
        <v>2944</v>
      </c>
      <c r="D202" s="9" t="s">
        <v>1241</v>
      </c>
      <c r="E202" s="9">
        <v>300</v>
      </c>
      <c r="F202" s="10" t="s">
        <v>789</v>
      </c>
      <c r="G202" s="22" t="s">
        <v>2940</v>
      </c>
      <c r="H202" s="23"/>
      <c r="I202" s="23"/>
    </row>
    <row r="203" spans="1:9" s="7" customFormat="1" ht="14.25">
      <c r="A203" s="9">
        <v>6</v>
      </c>
      <c r="B203" s="9"/>
      <c r="C203" s="106" t="s">
        <v>726</v>
      </c>
      <c r="D203" s="9" t="s">
        <v>1241</v>
      </c>
      <c r="E203" s="9">
        <v>450</v>
      </c>
      <c r="F203" s="10" t="s">
        <v>851</v>
      </c>
      <c r="G203" s="22" t="s">
        <v>2940</v>
      </c>
      <c r="H203" s="23"/>
      <c r="I203" s="23"/>
    </row>
    <row r="204" spans="1:9" s="7" customFormat="1" ht="14.25">
      <c r="A204" s="9">
        <v>7</v>
      </c>
      <c r="B204" s="9"/>
      <c r="C204" s="106" t="s">
        <v>2979</v>
      </c>
      <c r="D204" s="9" t="s">
        <v>1241</v>
      </c>
      <c r="E204" s="9">
        <v>150</v>
      </c>
      <c r="F204" s="10" t="s">
        <v>789</v>
      </c>
      <c r="G204" s="22" t="s">
        <v>2940</v>
      </c>
      <c r="H204" s="23"/>
      <c r="I204" s="23"/>
    </row>
    <row r="205" spans="1:9" s="23" customFormat="1" ht="12">
      <c r="A205" s="9">
        <v>8</v>
      </c>
      <c r="B205" s="9"/>
      <c r="C205" s="106" t="s">
        <v>939</v>
      </c>
      <c r="D205" s="9" t="s">
        <v>1228</v>
      </c>
      <c r="E205" s="9">
        <v>3000</v>
      </c>
      <c r="F205" s="10" t="s">
        <v>1024</v>
      </c>
      <c r="G205" s="22" t="s">
        <v>2955</v>
      </c>
    </row>
    <row r="206" spans="1:9" s="23" customFormat="1" ht="12">
      <c r="A206" s="9">
        <v>9</v>
      </c>
      <c r="B206" s="9"/>
      <c r="C206" s="106" t="s">
        <v>1655</v>
      </c>
      <c r="D206" s="9" t="s">
        <v>1242</v>
      </c>
      <c r="E206" s="9">
        <v>600</v>
      </c>
      <c r="F206" s="10" t="s">
        <v>851</v>
      </c>
      <c r="G206" s="22" t="s">
        <v>2940</v>
      </c>
    </row>
    <row r="207" spans="1:9" s="23" customFormat="1" ht="36">
      <c r="A207" s="149" t="s">
        <v>620</v>
      </c>
      <c r="B207" s="150"/>
      <c r="C207" s="150"/>
      <c r="D207" s="149"/>
      <c r="E207" s="151"/>
      <c r="F207" s="107" t="s">
        <v>2963</v>
      </c>
      <c r="G207" s="22"/>
      <c r="H207" s="7"/>
      <c r="I207" s="7"/>
    </row>
    <row r="208" spans="1:9" s="23" customFormat="1" ht="14.25">
      <c r="A208" s="9" t="s">
        <v>1</v>
      </c>
      <c r="B208" s="152" t="s">
        <v>2692</v>
      </c>
      <c r="C208" s="153"/>
      <c r="D208" s="153"/>
      <c r="E208" s="153"/>
      <c r="F208" s="153"/>
      <c r="G208" s="154"/>
      <c r="H208" s="7"/>
      <c r="I208" s="7"/>
    </row>
    <row r="209" spans="1:9" s="23" customFormat="1" ht="18.75">
      <c r="A209" s="148" t="s">
        <v>1243</v>
      </c>
      <c r="B209" s="148"/>
      <c r="C209" s="148"/>
      <c r="D209" s="148"/>
      <c r="E209" s="148"/>
      <c r="F209" s="148"/>
      <c r="G209" s="148"/>
      <c r="H209" s="7"/>
      <c r="I209" s="7"/>
    </row>
    <row r="210" spans="1:9" s="23" customFormat="1" ht="24">
      <c r="A210" s="8" t="s">
        <v>594</v>
      </c>
      <c r="B210" s="8" t="s">
        <v>595</v>
      </c>
      <c r="C210" s="8" t="s">
        <v>596</v>
      </c>
      <c r="D210" s="8" t="s">
        <v>597</v>
      </c>
      <c r="E210" s="8" t="s">
        <v>598</v>
      </c>
      <c r="F210" s="8" t="s">
        <v>2754</v>
      </c>
      <c r="G210" s="8" t="s">
        <v>786</v>
      </c>
      <c r="H210" s="7"/>
      <c r="I210" s="7"/>
    </row>
    <row r="211" spans="1:9" s="23" customFormat="1" ht="72">
      <c r="A211" s="9">
        <v>1</v>
      </c>
      <c r="B211" s="9"/>
      <c r="C211" s="106" t="s">
        <v>939</v>
      </c>
      <c r="D211" s="9" t="s">
        <v>1228</v>
      </c>
      <c r="E211" s="9">
        <v>2500</v>
      </c>
      <c r="F211" s="10" t="s">
        <v>1024</v>
      </c>
      <c r="G211" s="22" t="s">
        <v>2998</v>
      </c>
    </row>
    <row r="212" spans="1:9" s="23" customFormat="1" ht="36">
      <c r="A212" s="149" t="s">
        <v>620</v>
      </c>
      <c r="B212" s="150"/>
      <c r="C212" s="150"/>
      <c r="D212" s="149"/>
      <c r="E212" s="151"/>
      <c r="F212" s="107" t="s">
        <v>2963</v>
      </c>
      <c r="G212" s="22"/>
      <c r="H212" s="108"/>
      <c r="I212" s="108"/>
    </row>
    <row r="213" spans="1:9" s="23" customFormat="1" ht="14.25">
      <c r="A213" s="9" t="s">
        <v>1</v>
      </c>
      <c r="B213" s="152" t="s">
        <v>2692</v>
      </c>
      <c r="C213" s="153"/>
      <c r="D213" s="153"/>
      <c r="E213" s="153"/>
      <c r="F213" s="153"/>
      <c r="G213" s="154"/>
      <c r="H213" s="7"/>
      <c r="I213" s="7"/>
    </row>
    <row r="214" spans="1:9" s="7" customFormat="1" ht="14.25">
      <c r="A214" s="109"/>
      <c r="B214" s="109"/>
      <c r="C214" s="111"/>
      <c r="D214" s="111"/>
      <c r="E214" s="111"/>
      <c r="F214" s="111"/>
      <c r="G214" s="111"/>
      <c r="H214" s="109"/>
      <c r="I214" s="109"/>
    </row>
    <row r="215" spans="1:9" s="7" customFormat="1" ht="18.75">
      <c r="A215" s="148" t="s">
        <v>1244</v>
      </c>
      <c r="B215" s="148"/>
      <c r="C215" s="148"/>
      <c r="D215" s="148"/>
      <c r="E215" s="148"/>
      <c r="F215" s="148"/>
      <c r="G215" s="148"/>
    </row>
    <row r="216" spans="1:9" s="7" customFormat="1" ht="24">
      <c r="A216" s="8" t="s">
        <v>594</v>
      </c>
      <c r="B216" s="8" t="s">
        <v>595</v>
      </c>
      <c r="C216" s="8" t="s">
        <v>596</v>
      </c>
      <c r="D216" s="8" t="s">
        <v>597</v>
      </c>
      <c r="E216" s="8" t="s">
        <v>598</v>
      </c>
      <c r="F216" s="8" t="s">
        <v>2754</v>
      </c>
      <c r="G216" s="8" t="s">
        <v>786</v>
      </c>
    </row>
    <row r="217" spans="1:9" s="7" customFormat="1" ht="24">
      <c r="A217" s="9">
        <v>1</v>
      </c>
      <c r="B217" s="9"/>
      <c r="C217" s="106" t="s">
        <v>939</v>
      </c>
      <c r="D217" s="9" t="s">
        <v>1245</v>
      </c>
      <c r="E217" s="9">
        <v>3000</v>
      </c>
      <c r="F217" s="10" t="s">
        <v>1024</v>
      </c>
      <c r="G217" s="22" t="s">
        <v>2999</v>
      </c>
      <c r="H217" s="23"/>
      <c r="I217" s="23"/>
    </row>
    <row r="218" spans="1:9" s="23" customFormat="1" ht="36">
      <c r="A218" s="149" t="s">
        <v>620</v>
      </c>
      <c r="B218" s="150"/>
      <c r="C218" s="150"/>
      <c r="D218" s="149"/>
      <c r="E218" s="151"/>
      <c r="F218" s="107" t="s">
        <v>2963</v>
      </c>
      <c r="G218" s="22"/>
      <c r="H218" s="108"/>
      <c r="I218" s="108"/>
    </row>
    <row r="219" spans="1:9" s="108" customFormat="1" ht="14.25">
      <c r="A219" s="9" t="s">
        <v>1</v>
      </c>
      <c r="B219" s="152" t="s">
        <v>2692</v>
      </c>
      <c r="C219" s="153"/>
      <c r="D219" s="153"/>
      <c r="E219" s="153"/>
      <c r="F219" s="153"/>
      <c r="G219" s="154"/>
      <c r="H219" s="7"/>
      <c r="I219" s="7"/>
    </row>
    <row r="220" spans="1:9" s="7" customFormat="1" ht="14.25">
      <c r="A220" s="109"/>
      <c r="B220" s="109"/>
      <c r="C220" s="111"/>
      <c r="D220" s="111"/>
      <c r="E220" s="111"/>
      <c r="F220" s="111"/>
      <c r="G220" s="111"/>
      <c r="H220" s="109"/>
      <c r="I220" s="109"/>
    </row>
  </sheetData>
  <mergeCells count="68">
    <mergeCell ref="B219:G219"/>
    <mergeCell ref="G75:G91"/>
    <mergeCell ref="G99:G103"/>
    <mergeCell ref="G111:G115"/>
    <mergeCell ref="G122:G127"/>
    <mergeCell ref="G134:G147"/>
    <mergeCell ref="G155:G163"/>
    <mergeCell ref="G171:G178"/>
    <mergeCell ref="G186:G193"/>
    <mergeCell ref="A212:C212"/>
    <mergeCell ref="D212:E212"/>
    <mergeCell ref="B213:G213"/>
    <mergeCell ref="A215:G215"/>
    <mergeCell ref="A218:C218"/>
    <mergeCell ref="D218:E218"/>
    <mergeCell ref="A196:G196"/>
    <mergeCell ref="A207:C207"/>
    <mergeCell ref="D207:E207"/>
    <mergeCell ref="B208:G208"/>
    <mergeCell ref="A209:G209"/>
    <mergeCell ref="B181:G181"/>
    <mergeCell ref="A182:G182"/>
    <mergeCell ref="A194:C194"/>
    <mergeCell ref="D194:E194"/>
    <mergeCell ref="B195:G195"/>
    <mergeCell ref="A165:C165"/>
    <mergeCell ref="D165:E165"/>
    <mergeCell ref="B166:G166"/>
    <mergeCell ref="A167:G167"/>
    <mergeCell ref="A180:C180"/>
    <mergeCell ref="D180:E180"/>
    <mergeCell ref="A130:G130"/>
    <mergeCell ref="A149:C149"/>
    <mergeCell ref="D149:E149"/>
    <mergeCell ref="B150:G150"/>
    <mergeCell ref="A151:G151"/>
    <mergeCell ref="B118:G118"/>
    <mergeCell ref="A119:G119"/>
    <mergeCell ref="A128:C128"/>
    <mergeCell ref="D128:E128"/>
    <mergeCell ref="B129:G129"/>
    <mergeCell ref="A105:C105"/>
    <mergeCell ref="D105:E105"/>
    <mergeCell ref="B106:G106"/>
    <mergeCell ref="A107:G107"/>
    <mergeCell ref="A117:C117"/>
    <mergeCell ref="D117:E117"/>
    <mergeCell ref="A71:G71"/>
    <mergeCell ref="A93:C93"/>
    <mergeCell ref="D93:E93"/>
    <mergeCell ref="B94:G94"/>
    <mergeCell ref="A95:G95"/>
    <mergeCell ref="B49:G49"/>
    <mergeCell ref="A50:G50"/>
    <mergeCell ref="A69:C69"/>
    <mergeCell ref="D69:E69"/>
    <mergeCell ref="B70:G70"/>
    <mergeCell ref="A33:C33"/>
    <mergeCell ref="D33:E33"/>
    <mergeCell ref="B34:G34"/>
    <mergeCell ref="A35:G35"/>
    <mergeCell ref="A48:C48"/>
    <mergeCell ref="D48:E48"/>
    <mergeCell ref="A1:G1"/>
    <mergeCell ref="A23:C23"/>
    <mergeCell ref="D23:E23"/>
    <mergeCell ref="B24:G24"/>
    <mergeCell ref="A25:G25"/>
  </mergeCells>
  <phoneticPr fontId="16" type="noConversion"/>
  <pageMargins left="0.7" right="0.7" top="0.75" bottom="0.75" header="0.3" footer="0.3"/>
  <pageSetup paperSize="9" orientation="portrait" horizontalDpi="200" verticalDpi="300" r:id="rId1"/>
</worksheet>
</file>

<file path=xl/worksheets/sheet6.xml><?xml version="1.0" encoding="utf-8"?>
<worksheet xmlns="http://schemas.openxmlformats.org/spreadsheetml/2006/main" xmlns:r="http://schemas.openxmlformats.org/officeDocument/2006/relationships">
  <sheetPr codeName="Sheet5"/>
  <dimension ref="A1:I65"/>
  <sheetViews>
    <sheetView topLeftCell="A34" workbookViewId="0">
      <selection activeCell="D66" sqref="D66"/>
    </sheetView>
  </sheetViews>
  <sheetFormatPr defaultColWidth="9" defaultRowHeight="13.5"/>
  <cols>
    <col min="1" max="1" width="9" style="109"/>
    <col min="2" max="2" width="12.25" style="109" customWidth="1"/>
    <col min="3" max="3" width="31.625" style="111" customWidth="1"/>
    <col min="4" max="4" width="36" style="111" customWidth="1"/>
    <col min="5" max="5" width="14.25" style="111" customWidth="1"/>
    <col min="6" max="6" width="13" style="109" customWidth="1"/>
    <col min="7" max="7" width="33.25" style="109" customWidth="1"/>
    <col min="8" max="9" width="9" style="1"/>
    <col min="10" max="16384" width="9" style="109"/>
  </cols>
  <sheetData>
    <row r="1" spans="1:9" s="7" customFormat="1" ht="18.75">
      <c r="A1" s="148" t="s">
        <v>103</v>
      </c>
      <c r="B1" s="148"/>
      <c r="C1" s="148"/>
      <c r="D1" s="148"/>
      <c r="E1" s="148"/>
      <c r="F1" s="148"/>
      <c r="G1" s="148"/>
      <c r="H1" s="1"/>
      <c r="I1" s="1"/>
    </row>
    <row r="2" spans="1:9" s="7" customFormat="1" ht="24">
      <c r="A2" s="8" t="s">
        <v>594</v>
      </c>
      <c r="B2" s="8" t="s">
        <v>595</v>
      </c>
      <c r="C2" s="8" t="s">
        <v>596</v>
      </c>
      <c r="D2" s="8" t="s">
        <v>597</v>
      </c>
      <c r="E2" s="8" t="s">
        <v>598</v>
      </c>
      <c r="F2" s="8" t="s">
        <v>2754</v>
      </c>
      <c r="G2" s="8" t="s">
        <v>786</v>
      </c>
      <c r="H2" s="1"/>
      <c r="I2" s="1"/>
    </row>
    <row r="3" spans="1:9" s="23" customFormat="1">
      <c r="A3" s="9">
        <v>1</v>
      </c>
      <c r="B3" s="9"/>
      <c r="C3" s="106" t="s">
        <v>2591</v>
      </c>
      <c r="D3" s="9" t="s">
        <v>1246</v>
      </c>
      <c r="E3" s="9">
        <v>200</v>
      </c>
      <c r="F3" s="10" t="s">
        <v>789</v>
      </c>
      <c r="G3" s="22" t="s">
        <v>2941</v>
      </c>
      <c r="H3" s="1"/>
      <c r="I3" s="1"/>
    </row>
    <row r="4" spans="1:9" s="23" customFormat="1">
      <c r="A4" s="9">
        <v>2</v>
      </c>
      <c r="B4" s="9"/>
      <c r="C4" s="106" t="s">
        <v>2989</v>
      </c>
      <c r="D4" s="9" t="s">
        <v>1246</v>
      </c>
      <c r="E4" s="9">
        <v>100</v>
      </c>
      <c r="F4" s="10" t="s">
        <v>789</v>
      </c>
      <c r="G4" s="22" t="s">
        <v>2941</v>
      </c>
      <c r="H4" s="1"/>
      <c r="I4" s="1"/>
    </row>
    <row r="5" spans="1:9" s="23" customFormat="1">
      <c r="A5" s="9">
        <v>3</v>
      </c>
      <c r="B5" s="9"/>
      <c r="C5" s="106" t="s">
        <v>3000</v>
      </c>
      <c r="D5" s="9" t="s">
        <v>1246</v>
      </c>
      <c r="E5" s="9">
        <v>100</v>
      </c>
      <c r="F5" s="10" t="s">
        <v>789</v>
      </c>
      <c r="G5" s="22" t="s">
        <v>2941</v>
      </c>
      <c r="H5" s="1"/>
      <c r="I5" s="1"/>
    </row>
    <row r="6" spans="1:9" s="23" customFormat="1">
      <c r="A6" s="9">
        <v>4</v>
      </c>
      <c r="B6" s="9"/>
      <c r="C6" s="106" t="s">
        <v>747</v>
      </c>
      <c r="D6" s="9" t="s">
        <v>1246</v>
      </c>
      <c r="E6" s="9">
        <v>100</v>
      </c>
      <c r="F6" s="10" t="s">
        <v>789</v>
      </c>
      <c r="G6" s="22" t="s">
        <v>2941</v>
      </c>
      <c r="H6" s="1"/>
      <c r="I6" s="1"/>
    </row>
    <row r="7" spans="1:9" s="23" customFormat="1">
      <c r="A7" s="9">
        <v>5</v>
      </c>
      <c r="B7" s="9"/>
      <c r="C7" s="106" t="s">
        <v>1319</v>
      </c>
      <c r="D7" s="9" t="s">
        <v>1246</v>
      </c>
      <c r="E7" s="9">
        <v>100</v>
      </c>
      <c r="F7" s="10" t="s">
        <v>789</v>
      </c>
      <c r="G7" s="22" t="s">
        <v>2941</v>
      </c>
      <c r="H7" s="1"/>
      <c r="I7" s="1"/>
    </row>
    <row r="8" spans="1:9" s="23" customFormat="1">
      <c r="A8" s="9">
        <v>6</v>
      </c>
      <c r="B8" s="9"/>
      <c r="C8" s="106" t="s">
        <v>3001</v>
      </c>
      <c r="D8" s="9" t="s">
        <v>1246</v>
      </c>
      <c r="E8" s="9">
        <v>600</v>
      </c>
      <c r="F8" s="10" t="s">
        <v>789</v>
      </c>
      <c r="G8" s="22" t="s">
        <v>2940</v>
      </c>
      <c r="H8" s="1"/>
      <c r="I8" s="1"/>
    </row>
    <row r="9" spans="1:9" s="23" customFormat="1">
      <c r="A9" s="9">
        <v>7</v>
      </c>
      <c r="B9" s="9"/>
      <c r="C9" s="106" t="s">
        <v>3002</v>
      </c>
      <c r="D9" s="9" t="s">
        <v>1246</v>
      </c>
      <c r="E9" s="9">
        <v>300</v>
      </c>
      <c r="F9" s="10" t="s">
        <v>789</v>
      </c>
      <c r="G9" s="22" t="s">
        <v>2941</v>
      </c>
      <c r="H9" s="1"/>
      <c r="I9" s="1"/>
    </row>
    <row r="10" spans="1:9" s="7" customFormat="1" ht="24">
      <c r="A10" s="149" t="s">
        <v>620</v>
      </c>
      <c r="B10" s="150"/>
      <c r="C10" s="150"/>
      <c r="D10" s="149"/>
      <c r="E10" s="151"/>
      <c r="F10" s="10" t="s">
        <v>2984</v>
      </c>
      <c r="G10" s="22"/>
      <c r="H10" s="1"/>
      <c r="I10" s="1"/>
    </row>
    <row r="11" spans="1:9" s="7" customFormat="1" ht="14.25">
      <c r="A11" s="9" t="s">
        <v>1</v>
      </c>
      <c r="B11" s="152" t="s">
        <v>3022</v>
      </c>
      <c r="C11" s="153"/>
      <c r="D11" s="153"/>
      <c r="E11" s="153"/>
      <c r="F11" s="153"/>
      <c r="G11" s="154"/>
      <c r="H11" s="1"/>
      <c r="I11" s="1"/>
    </row>
    <row r="12" spans="1:9" s="7" customFormat="1" ht="18.75">
      <c r="A12" s="148" t="s">
        <v>3023</v>
      </c>
      <c r="B12" s="148"/>
      <c r="C12" s="148"/>
      <c r="D12" s="148"/>
      <c r="E12" s="148"/>
      <c r="F12" s="148"/>
      <c r="G12" s="148"/>
      <c r="H12" s="1"/>
      <c r="I12" s="1"/>
    </row>
    <row r="13" spans="1:9" s="7" customFormat="1" ht="24">
      <c r="A13" s="8" t="s">
        <v>594</v>
      </c>
      <c r="B13" s="8" t="s">
        <v>595</v>
      </c>
      <c r="C13" s="8" t="s">
        <v>596</v>
      </c>
      <c r="D13" s="8" t="s">
        <v>597</v>
      </c>
      <c r="E13" s="8" t="s">
        <v>598</v>
      </c>
      <c r="F13" s="8" t="s">
        <v>2754</v>
      </c>
      <c r="G13" s="8" t="s">
        <v>786</v>
      </c>
      <c r="H13" s="1"/>
      <c r="I13" s="1"/>
    </row>
    <row r="14" spans="1:9" s="23" customFormat="1">
      <c r="A14" s="9">
        <v>1</v>
      </c>
      <c r="B14" s="9"/>
      <c r="C14" s="106" t="s">
        <v>763</v>
      </c>
      <c r="D14" s="9" t="s">
        <v>1247</v>
      </c>
      <c r="E14" s="9">
        <v>200</v>
      </c>
      <c r="F14" s="10" t="s">
        <v>789</v>
      </c>
      <c r="G14" s="22" t="s">
        <v>2941</v>
      </c>
      <c r="H14" s="1"/>
      <c r="I14" s="1"/>
    </row>
    <row r="15" spans="1:9" s="23" customFormat="1">
      <c r="A15" s="9">
        <v>2</v>
      </c>
      <c r="B15" s="9"/>
      <c r="C15" s="106" t="s">
        <v>1248</v>
      </c>
      <c r="D15" s="9" t="s">
        <v>1247</v>
      </c>
      <c r="E15" s="9">
        <v>200</v>
      </c>
      <c r="F15" s="10" t="s">
        <v>789</v>
      </c>
      <c r="G15" s="22" t="s">
        <v>2941</v>
      </c>
      <c r="H15" s="1"/>
      <c r="I15" s="1"/>
    </row>
    <row r="16" spans="1:9" s="23" customFormat="1">
      <c r="A16" s="9">
        <v>3</v>
      </c>
      <c r="B16" s="9"/>
      <c r="C16" s="106" t="s">
        <v>1249</v>
      </c>
      <c r="D16" s="9" t="s">
        <v>1247</v>
      </c>
      <c r="E16" s="9">
        <v>200</v>
      </c>
      <c r="F16" s="10" t="s">
        <v>789</v>
      </c>
      <c r="G16" s="22" t="s">
        <v>2941</v>
      </c>
      <c r="H16" s="1"/>
      <c r="I16" s="1"/>
    </row>
    <row r="17" spans="1:9" s="23" customFormat="1">
      <c r="A17" s="9">
        <v>4</v>
      </c>
      <c r="B17" s="9"/>
      <c r="C17" s="106" t="s">
        <v>1145</v>
      </c>
      <c r="D17" s="9" t="s">
        <v>1247</v>
      </c>
      <c r="E17" s="9">
        <v>200</v>
      </c>
      <c r="F17" s="10" t="s">
        <v>789</v>
      </c>
      <c r="G17" s="22" t="s">
        <v>2941</v>
      </c>
      <c r="H17" s="1"/>
      <c r="I17" s="1"/>
    </row>
    <row r="18" spans="1:9" s="23" customFormat="1">
      <c r="A18" s="9">
        <v>5</v>
      </c>
      <c r="B18" s="9"/>
      <c r="C18" s="106" t="s">
        <v>1250</v>
      </c>
      <c r="D18" s="9" t="s">
        <v>1247</v>
      </c>
      <c r="E18" s="9">
        <v>500</v>
      </c>
      <c r="F18" s="10" t="s">
        <v>789</v>
      </c>
      <c r="G18" s="22" t="s">
        <v>2941</v>
      </c>
      <c r="H18" s="1"/>
      <c r="I18" s="1"/>
    </row>
    <row r="19" spans="1:9" s="23" customFormat="1">
      <c r="A19" s="9">
        <v>6</v>
      </c>
      <c r="B19" s="9"/>
      <c r="C19" s="106" t="s">
        <v>1251</v>
      </c>
      <c r="D19" s="9" t="s">
        <v>1247</v>
      </c>
      <c r="E19" s="9">
        <v>500</v>
      </c>
      <c r="F19" s="10" t="s">
        <v>789</v>
      </c>
      <c r="G19" s="22" t="s">
        <v>2941</v>
      </c>
      <c r="H19" s="1"/>
      <c r="I19" s="1"/>
    </row>
    <row r="20" spans="1:9" s="23" customFormat="1">
      <c r="A20" s="9">
        <v>7</v>
      </c>
      <c r="B20" s="9"/>
      <c r="C20" s="106" t="s">
        <v>1252</v>
      </c>
      <c r="D20" s="9" t="s">
        <v>1247</v>
      </c>
      <c r="E20" s="9">
        <v>500</v>
      </c>
      <c r="F20" s="10" t="s">
        <v>789</v>
      </c>
      <c r="G20" s="22" t="s">
        <v>2941</v>
      </c>
      <c r="H20" s="1"/>
      <c r="I20" s="1"/>
    </row>
    <row r="21" spans="1:9" s="7" customFormat="1" ht="14.25">
      <c r="A21" s="9">
        <v>8</v>
      </c>
      <c r="B21" s="9"/>
      <c r="C21" s="106" t="s">
        <v>3024</v>
      </c>
      <c r="D21" s="9" t="s">
        <v>1247</v>
      </c>
      <c r="E21" s="10">
        <v>800</v>
      </c>
      <c r="F21" s="10" t="s">
        <v>789</v>
      </c>
      <c r="G21" s="22" t="s">
        <v>3025</v>
      </c>
      <c r="H21" s="1"/>
      <c r="I21" s="1"/>
    </row>
    <row r="22" spans="1:9" s="7" customFormat="1" ht="14.25">
      <c r="A22" s="9">
        <v>9</v>
      </c>
      <c r="B22" s="9"/>
      <c r="C22" s="106" t="s">
        <v>3003</v>
      </c>
      <c r="D22" s="9" t="s">
        <v>1247</v>
      </c>
      <c r="E22" s="10">
        <v>400</v>
      </c>
      <c r="F22" s="10" t="s">
        <v>789</v>
      </c>
      <c r="G22" s="22" t="s">
        <v>3026</v>
      </c>
      <c r="H22" s="1"/>
      <c r="I22" s="1"/>
    </row>
    <row r="23" spans="1:9" s="7" customFormat="1" ht="14.25">
      <c r="A23" s="9">
        <v>10</v>
      </c>
      <c r="B23" s="9"/>
      <c r="C23" s="106" t="s">
        <v>3004</v>
      </c>
      <c r="D23" s="9" t="s">
        <v>1247</v>
      </c>
      <c r="E23" s="10">
        <v>1200</v>
      </c>
      <c r="F23" s="10" t="s">
        <v>851</v>
      </c>
      <c r="G23" s="22" t="s">
        <v>3027</v>
      </c>
      <c r="H23" s="1"/>
      <c r="I23" s="1"/>
    </row>
    <row r="24" spans="1:9" s="7" customFormat="1" ht="14.25">
      <c r="A24" s="9">
        <v>11</v>
      </c>
      <c r="B24" s="9"/>
      <c r="C24" s="106" t="s">
        <v>1253</v>
      </c>
      <c r="D24" s="9" t="s">
        <v>1247</v>
      </c>
      <c r="E24" s="10">
        <v>1200</v>
      </c>
      <c r="F24" s="10" t="s">
        <v>851</v>
      </c>
      <c r="G24" s="22" t="s">
        <v>3028</v>
      </c>
      <c r="H24" s="1"/>
      <c r="I24" s="1"/>
    </row>
    <row r="25" spans="1:9" s="23" customFormat="1" ht="14.25">
      <c r="A25" s="9">
        <v>12</v>
      </c>
      <c r="B25" s="9"/>
      <c r="C25" s="106" t="s">
        <v>3005</v>
      </c>
      <c r="D25" s="9" t="s">
        <v>1247</v>
      </c>
      <c r="E25" s="9">
        <v>300</v>
      </c>
      <c r="F25" s="10" t="s">
        <v>789</v>
      </c>
      <c r="G25" s="22" t="s">
        <v>3055</v>
      </c>
      <c r="H25" s="1"/>
      <c r="I25" s="1"/>
    </row>
    <row r="26" spans="1:9" s="23" customFormat="1" ht="36">
      <c r="A26" s="149" t="s">
        <v>620</v>
      </c>
      <c r="B26" s="150"/>
      <c r="C26" s="150"/>
      <c r="D26" s="149"/>
      <c r="E26" s="151"/>
      <c r="F26" s="107" t="s">
        <v>2956</v>
      </c>
      <c r="G26" s="22"/>
      <c r="H26" s="1"/>
      <c r="I26" s="1"/>
    </row>
    <row r="27" spans="1:9" s="23" customFormat="1">
      <c r="A27" s="9" t="s">
        <v>1</v>
      </c>
      <c r="B27" s="152" t="s">
        <v>3022</v>
      </c>
      <c r="C27" s="153"/>
      <c r="D27" s="153"/>
      <c r="E27" s="153"/>
      <c r="F27" s="153"/>
      <c r="G27" s="154"/>
      <c r="H27" s="1"/>
      <c r="I27" s="1"/>
    </row>
    <row r="28" spans="1:9" s="23" customFormat="1" ht="23.25" customHeight="1">
      <c r="A28" s="148" t="s">
        <v>3029</v>
      </c>
      <c r="B28" s="148"/>
      <c r="C28" s="148"/>
      <c r="D28" s="148"/>
      <c r="E28" s="148"/>
      <c r="F28" s="148"/>
      <c r="G28" s="148"/>
      <c r="H28" s="1"/>
      <c r="I28" s="1"/>
    </row>
    <row r="29" spans="1:9" s="23" customFormat="1" ht="24">
      <c r="A29" s="8" t="s">
        <v>594</v>
      </c>
      <c r="B29" s="8" t="s">
        <v>595</v>
      </c>
      <c r="C29" s="8" t="s">
        <v>596</v>
      </c>
      <c r="D29" s="8" t="s">
        <v>597</v>
      </c>
      <c r="E29" s="8" t="s">
        <v>598</v>
      </c>
      <c r="F29" s="8" t="s">
        <v>2754</v>
      </c>
      <c r="G29" s="8" t="s">
        <v>786</v>
      </c>
      <c r="H29" s="1"/>
      <c r="I29" s="1"/>
    </row>
    <row r="30" spans="1:9" s="23" customFormat="1">
      <c r="A30" s="9">
        <v>1</v>
      </c>
      <c r="B30" s="8"/>
      <c r="C30" s="8" t="s">
        <v>763</v>
      </c>
      <c r="D30" s="9" t="s">
        <v>1254</v>
      </c>
      <c r="E30" s="9">
        <v>200</v>
      </c>
      <c r="F30" s="10" t="s">
        <v>789</v>
      </c>
      <c r="G30" s="22" t="s">
        <v>2941</v>
      </c>
      <c r="H30" s="1"/>
      <c r="I30" s="1"/>
    </row>
    <row r="31" spans="1:9" s="23" customFormat="1">
      <c r="A31" s="9">
        <v>2</v>
      </c>
      <c r="B31" s="8"/>
      <c r="C31" s="106" t="s">
        <v>1145</v>
      </c>
      <c r="D31" s="9" t="s">
        <v>1254</v>
      </c>
      <c r="E31" s="9">
        <v>500</v>
      </c>
      <c r="F31" s="10" t="s">
        <v>789</v>
      </c>
      <c r="G31" s="22" t="s">
        <v>2941</v>
      </c>
      <c r="H31" s="1"/>
      <c r="I31" s="1"/>
    </row>
    <row r="32" spans="1:9" s="23" customFormat="1">
      <c r="A32" s="9">
        <v>3</v>
      </c>
      <c r="B32" s="9"/>
      <c r="C32" s="106" t="s">
        <v>1319</v>
      </c>
      <c r="D32" s="9" t="s">
        <v>1254</v>
      </c>
      <c r="E32" s="9">
        <v>500</v>
      </c>
      <c r="F32" s="10" t="s">
        <v>789</v>
      </c>
      <c r="G32" s="22" t="s">
        <v>2941</v>
      </c>
      <c r="H32" s="1"/>
      <c r="I32" s="1"/>
    </row>
    <row r="33" spans="1:9" s="7" customFormat="1" ht="14.25">
      <c r="A33" s="9">
        <v>4</v>
      </c>
      <c r="B33" s="9"/>
      <c r="C33" s="106" t="s">
        <v>1255</v>
      </c>
      <c r="D33" s="9" t="s">
        <v>1254</v>
      </c>
      <c r="E33" s="9">
        <v>800</v>
      </c>
      <c r="F33" s="10" t="s">
        <v>789</v>
      </c>
      <c r="G33" s="22" t="s">
        <v>2940</v>
      </c>
      <c r="H33" s="1"/>
      <c r="I33" s="1"/>
    </row>
    <row r="34" spans="1:9" s="7" customFormat="1" ht="14.25">
      <c r="A34" s="9">
        <v>5</v>
      </c>
      <c r="B34" s="9"/>
      <c r="C34" s="106" t="s">
        <v>1256</v>
      </c>
      <c r="D34" s="9" t="s">
        <v>1254</v>
      </c>
      <c r="E34" s="9">
        <v>800</v>
      </c>
      <c r="F34" s="10" t="s">
        <v>789</v>
      </c>
      <c r="G34" s="22" t="s">
        <v>2940</v>
      </c>
      <c r="H34" s="1"/>
      <c r="I34" s="1"/>
    </row>
    <row r="35" spans="1:9" s="7" customFormat="1" ht="14.25">
      <c r="A35" s="9">
        <v>6</v>
      </c>
      <c r="B35" s="9"/>
      <c r="C35" s="106" t="s">
        <v>3006</v>
      </c>
      <c r="D35" s="9" t="s">
        <v>1254</v>
      </c>
      <c r="E35" s="9">
        <v>800</v>
      </c>
      <c r="F35" s="10">
        <v>7</v>
      </c>
      <c r="G35" s="22" t="s">
        <v>3030</v>
      </c>
      <c r="H35" s="1"/>
      <c r="I35" s="1"/>
    </row>
    <row r="36" spans="1:9" s="7" customFormat="1" ht="14.25">
      <c r="A36" s="9">
        <v>7</v>
      </c>
      <c r="B36" s="9"/>
      <c r="C36" s="106" t="s">
        <v>3004</v>
      </c>
      <c r="D36" s="9" t="s">
        <v>1254</v>
      </c>
      <c r="E36" s="9">
        <v>1200</v>
      </c>
      <c r="F36" s="10">
        <v>14</v>
      </c>
      <c r="G36" s="22" t="s">
        <v>3027</v>
      </c>
      <c r="H36" s="1"/>
      <c r="I36" s="1"/>
    </row>
    <row r="37" spans="1:9" s="108" customFormat="1">
      <c r="A37" s="9">
        <v>8</v>
      </c>
      <c r="B37" s="9"/>
      <c r="C37" s="106" t="s">
        <v>1367</v>
      </c>
      <c r="D37" s="9" t="s">
        <v>1254</v>
      </c>
      <c r="E37" s="9">
        <v>500</v>
      </c>
      <c r="F37" s="10" t="s">
        <v>789</v>
      </c>
      <c r="G37" s="22" t="s">
        <v>3031</v>
      </c>
      <c r="H37" s="1"/>
      <c r="I37" s="1"/>
    </row>
    <row r="38" spans="1:9" s="108" customFormat="1">
      <c r="A38" s="9">
        <v>9</v>
      </c>
      <c r="B38" s="9"/>
      <c r="C38" s="106" t="s">
        <v>2102</v>
      </c>
      <c r="D38" s="9" t="s">
        <v>1254</v>
      </c>
      <c r="E38" s="9">
        <v>2800</v>
      </c>
      <c r="F38" s="10">
        <v>21</v>
      </c>
      <c r="G38" s="22" t="s">
        <v>3031</v>
      </c>
      <c r="H38" s="1"/>
      <c r="I38" s="1"/>
    </row>
    <row r="39" spans="1:9" s="108" customFormat="1">
      <c r="A39" s="9">
        <v>10</v>
      </c>
      <c r="B39" s="9"/>
      <c r="C39" s="106" t="s">
        <v>3007</v>
      </c>
      <c r="D39" s="9" t="s">
        <v>1254</v>
      </c>
      <c r="E39" s="9">
        <v>24000</v>
      </c>
      <c r="F39" s="10" t="s">
        <v>1257</v>
      </c>
      <c r="G39" s="22" t="s">
        <v>3032</v>
      </c>
      <c r="H39" s="1"/>
      <c r="I39" s="1"/>
    </row>
    <row r="40" spans="1:9" s="108" customFormat="1">
      <c r="A40" s="149" t="s">
        <v>620</v>
      </c>
      <c r="B40" s="150"/>
      <c r="C40" s="150"/>
      <c r="D40" s="149"/>
      <c r="E40" s="151"/>
      <c r="F40" s="107"/>
      <c r="G40" s="22"/>
      <c r="H40" s="1"/>
      <c r="I40" s="1"/>
    </row>
    <row r="41" spans="1:9" s="108" customFormat="1">
      <c r="A41" s="9" t="s">
        <v>1</v>
      </c>
      <c r="B41" s="152" t="s">
        <v>3033</v>
      </c>
      <c r="C41" s="153"/>
      <c r="D41" s="153"/>
      <c r="E41" s="153"/>
      <c r="F41" s="153"/>
      <c r="G41" s="154"/>
      <c r="H41" s="1"/>
      <c r="I41" s="1"/>
    </row>
    <row r="42" spans="1:9" s="108" customFormat="1" ht="18.75">
      <c r="A42" s="148" t="s">
        <v>106</v>
      </c>
      <c r="B42" s="148"/>
      <c r="C42" s="148"/>
      <c r="D42" s="148"/>
      <c r="E42" s="148"/>
      <c r="F42" s="148"/>
      <c r="G42" s="148"/>
      <c r="H42" s="1"/>
      <c r="I42" s="1"/>
    </row>
    <row r="43" spans="1:9" s="108" customFormat="1" ht="24">
      <c r="A43" s="8" t="s">
        <v>594</v>
      </c>
      <c r="B43" s="8" t="s">
        <v>595</v>
      </c>
      <c r="C43" s="8" t="s">
        <v>596</v>
      </c>
      <c r="D43" s="8" t="s">
        <v>597</v>
      </c>
      <c r="E43" s="8" t="s">
        <v>598</v>
      </c>
      <c r="F43" s="8" t="s">
        <v>2754</v>
      </c>
      <c r="G43" s="8" t="s">
        <v>786</v>
      </c>
      <c r="H43" s="1"/>
      <c r="I43" s="1"/>
    </row>
    <row r="44" spans="1:9" s="23" customFormat="1">
      <c r="A44" s="106">
        <v>1</v>
      </c>
      <c r="B44" s="120"/>
      <c r="C44" s="106" t="s">
        <v>582</v>
      </c>
      <c r="D44" s="9" t="s">
        <v>1258</v>
      </c>
      <c r="E44" s="106">
        <v>300</v>
      </c>
      <c r="F44" s="106" t="s">
        <v>1259</v>
      </c>
      <c r="G44" s="120"/>
      <c r="H44" s="1"/>
      <c r="I44" s="1"/>
    </row>
    <row r="45" spans="1:9" s="23" customFormat="1" ht="36">
      <c r="A45" s="106">
        <v>2</v>
      </c>
      <c r="B45" s="120"/>
      <c r="C45" s="106" t="s">
        <v>692</v>
      </c>
      <c r="D45" s="9" t="s">
        <v>1260</v>
      </c>
      <c r="E45" s="106">
        <v>300</v>
      </c>
      <c r="F45" s="106" t="s">
        <v>789</v>
      </c>
      <c r="G45" s="120" t="s">
        <v>3034</v>
      </c>
      <c r="H45" s="1"/>
      <c r="I45" s="1"/>
    </row>
    <row r="46" spans="1:9" s="23" customFormat="1">
      <c r="A46" s="106">
        <v>3</v>
      </c>
      <c r="B46" s="120"/>
      <c r="C46" s="106" t="s">
        <v>3008</v>
      </c>
      <c r="D46" s="9" t="s">
        <v>1261</v>
      </c>
      <c r="E46" s="106">
        <v>300</v>
      </c>
      <c r="F46" s="106" t="s">
        <v>789</v>
      </c>
      <c r="G46" s="120" t="s">
        <v>3035</v>
      </c>
      <c r="H46" s="1"/>
      <c r="I46" s="1"/>
    </row>
    <row r="47" spans="1:9" s="23" customFormat="1">
      <c r="A47" s="106">
        <v>4</v>
      </c>
      <c r="B47" s="120"/>
      <c r="C47" s="106" t="s">
        <v>3009</v>
      </c>
      <c r="D47" s="9" t="s">
        <v>1261</v>
      </c>
      <c r="E47" s="106">
        <v>300</v>
      </c>
      <c r="F47" s="106" t="s">
        <v>789</v>
      </c>
      <c r="G47" s="120" t="s">
        <v>3035</v>
      </c>
      <c r="H47" s="1"/>
      <c r="I47" s="1"/>
    </row>
    <row r="48" spans="1:9" s="23" customFormat="1">
      <c r="A48" s="106">
        <v>5</v>
      </c>
      <c r="B48" s="120"/>
      <c r="C48" s="106" t="s">
        <v>3010</v>
      </c>
      <c r="D48" s="9" t="s">
        <v>3036</v>
      </c>
      <c r="E48" s="106">
        <v>300</v>
      </c>
      <c r="F48" s="106" t="s">
        <v>789</v>
      </c>
      <c r="G48" s="120" t="s">
        <v>3037</v>
      </c>
      <c r="H48" s="1"/>
      <c r="I48" s="1"/>
    </row>
    <row r="49" spans="1:9" s="23" customFormat="1">
      <c r="A49" s="106">
        <v>6</v>
      </c>
      <c r="B49" s="120"/>
      <c r="C49" s="106" t="s">
        <v>3011</v>
      </c>
      <c r="D49" s="9" t="s">
        <v>3038</v>
      </c>
      <c r="E49" s="106">
        <v>300</v>
      </c>
      <c r="F49" s="106" t="s">
        <v>789</v>
      </c>
      <c r="G49" s="120" t="s">
        <v>3039</v>
      </c>
      <c r="H49" s="1"/>
      <c r="I49" s="1"/>
    </row>
    <row r="50" spans="1:9" s="23" customFormat="1">
      <c r="A50" s="106">
        <v>7</v>
      </c>
      <c r="B50" s="120"/>
      <c r="C50" s="106" t="s">
        <v>3012</v>
      </c>
      <c r="D50" s="9" t="s">
        <v>1262</v>
      </c>
      <c r="E50" s="106">
        <v>500</v>
      </c>
      <c r="F50" s="106" t="s">
        <v>789</v>
      </c>
      <c r="G50" s="120" t="s">
        <v>3040</v>
      </c>
      <c r="H50" s="1"/>
      <c r="I50" s="1"/>
    </row>
    <row r="51" spans="1:9" s="23" customFormat="1" ht="24">
      <c r="A51" s="106">
        <v>8</v>
      </c>
      <c r="B51" s="9"/>
      <c r="C51" s="106" t="s">
        <v>661</v>
      </c>
      <c r="D51" s="9" t="s">
        <v>3041</v>
      </c>
      <c r="E51" s="9">
        <v>200</v>
      </c>
      <c r="F51" s="10" t="s">
        <v>1259</v>
      </c>
      <c r="G51" s="22" t="s">
        <v>3042</v>
      </c>
      <c r="H51" s="1"/>
      <c r="I51" s="1"/>
    </row>
    <row r="52" spans="1:9" s="7" customFormat="1" ht="14.25">
      <c r="A52" s="106">
        <v>9</v>
      </c>
      <c r="B52" s="9"/>
      <c r="C52" s="106" t="s">
        <v>3013</v>
      </c>
      <c r="D52" s="9" t="s">
        <v>1263</v>
      </c>
      <c r="E52" s="9">
        <v>300</v>
      </c>
      <c r="F52" s="10" t="s">
        <v>789</v>
      </c>
      <c r="G52" s="22" t="s">
        <v>3043</v>
      </c>
      <c r="H52" s="1"/>
      <c r="I52" s="1"/>
    </row>
    <row r="53" spans="1:9" s="7" customFormat="1" ht="24">
      <c r="A53" s="106">
        <v>10</v>
      </c>
      <c r="B53" s="9"/>
      <c r="C53" s="106" t="s">
        <v>3014</v>
      </c>
      <c r="D53" s="9" t="s">
        <v>3044</v>
      </c>
      <c r="E53" s="9">
        <v>400</v>
      </c>
      <c r="F53" s="10" t="s">
        <v>789</v>
      </c>
      <c r="G53" s="22" t="s">
        <v>3045</v>
      </c>
      <c r="H53" s="1"/>
      <c r="I53" s="1"/>
    </row>
    <row r="54" spans="1:9" ht="24">
      <c r="A54" s="106">
        <v>11</v>
      </c>
      <c r="B54" s="9"/>
      <c r="C54" s="106" t="s">
        <v>3015</v>
      </c>
      <c r="D54" s="9" t="s">
        <v>3046</v>
      </c>
      <c r="E54" s="9">
        <v>400</v>
      </c>
      <c r="F54" s="10" t="s">
        <v>789</v>
      </c>
      <c r="G54" s="22" t="s">
        <v>3045</v>
      </c>
    </row>
    <row r="55" spans="1:9" ht="24">
      <c r="A55" s="106">
        <v>12</v>
      </c>
      <c r="B55" s="9"/>
      <c r="C55" s="106" t="s">
        <v>3016</v>
      </c>
      <c r="D55" s="9" t="s">
        <v>3047</v>
      </c>
      <c r="E55" s="9">
        <v>300</v>
      </c>
      <c r="F55" s="10" t="s">
        <v>3048</v>
      </c>
      <c r="G55" s="22" t="s">
        <v>3049</v>
      </c>
    </row>
    <row r="56" spans="1:9" s="110" customFormat="1" ht="24">
      <c r="A56" s="106">
        <v>13</v>
      </c>
      <c r="B56" s="9"/>
      <c r="C56" s="106" t="s">
        <v>3017</v>
      </c>
      <c r="D56" s="9" t="s">
        <v>3050</v>
      </c>
      <c r="E56" s="9">
        <v>300</v>
      </c>
      <c r="F56" s="10" t="s">
        <v>3048</v>
      </c>
      <c r="G56" s="22" t="s">
        <v>3049</v>
      </c>
      <c r="H56" s="1"/>
      <c r="I56" s="1"/>
    </row>
    <row r="57" spans="1:9" s="110" customFormat="1" ht="24">
      <c r="A57" s="106">
        <v>14</v>
      </c>
      <c r="B57" s="9"/>
      <c r="C57" s="106" t="s">
        <v>3018</v>
      </c>
      <c r="D57" s="9" t="s">
        <v>3051</v>
      </c>
      <c r="E57" s="9">
        <v>300</v>
      </c>
      <c r="F57" s="10" t="s">
        <v>3052</v>
      </c>
      <c r="G57" s="22" t="s">
        <v>3049</v>
      </c>
      <c r="H57" s="1"/>
      <c r="I57" s="1"/>
    </row>
    <row r="58" spans="1:9" s="110" customFormat="1" ht="36">
      <c r="A58" s="106">
        <v>15</v>
      </c>
      <c r="B58" s="9"/>
      <c r="C58" s="106" t="s">
        <v>3019</v>
      </c>
      <c r="D58" s="9" t="s">
        <v>3020</v>
      </c>
      <c r="E58" s="9">
        <v>300</v>
      </c>
      <c r="F58" s="10" t="s">
        <v>1264</v>
      </c>
      <c r="G58" s="22"/>
      <c r="H58" s="1"/>
      <c r="I58" s="1"/>
    </row>
    <row r="59" spans="1:9" ht="48">
      <c r="A59" s="149" t="s">
        <v>620</v>
      </c>
      <c r="B59" s="150"/>
      <c r="C59" s="150"/>
      <c r="D59" s="149"/>
      <c r="E59" s="151"/>
      <c r="F59" s="10" t="s">
        <v>3053</v>
      </c>
      <c r="G59" s="22"/>
    </row>
    <row r="60" spans="1:9">
      <c r="A60" s="9" t="s">
        <v>1</v>
      </c>
      <c r="B60" s="152" t="s">
        <v>3054</v>
      </c>
      <c r="C60" s="153"/>
      <c r="D60" s="153"/>
      <c r="E60" s="153"/>
      <c r="F60" s="153"/>
      <c r="G60" s="154"/>
    </row>
    <row r="61" spans="1:9" s="7" customFormat="1" ht="18.75">
      <c r="A61" s="148" t="s">
        <v>110</v>
      </c>
      <c r="B61" s="148"/>
      <c r="C61" s="148"/>
      <c r="D61" s="148"/>
      <c r="E61" s="148"/>
      <c r="F61" s="148"/>
      <c r="G61" s="148"/>
      <c r="H61" s="1"/>
      <c r="I61" s="1"/>
    </row>
    <row r="62" spans="1:9" s="7" customFormat="1" ht="24">
      <c r="A62" s="8" t="s">
        <v>594</v>
      </c>
      <c r="B62" s="8" t="s">
        <v>595</v>
      </c>
      <c r="C62" s="8" t="s">
        <v>596</v>
      </c>
      <c r="D62" s="8" t="s">
        <v>597</v>
      </c>
      <c r="E62" s="8" t="s">
        <v>598</v>
      </c>
      <c r="F62" s="8" t="s">
        <v>2754</v>
      </c>
      <c r="G62" s="8" t="s">
        <v>786</v>
      </c>
      <c r="H62" s="1"/>
      <c r="I62" s="1"/>
    </row>
    <row r="63" spans="1:9" s="23" customFormat="1">
      <c r="A63" s="9">
        <v>1</v>
      </c>
      <c r="B63" s="9"/>
      <c r="C63" s="106" t="s">
        <v>3021</v>
      </c>
      <c r="D63" s="9" t="s">
        <v>615</v>
      </c>
      <c r="E63" s="9">
        <v>800</v>
      </c>
      <c r="F63" s="10" t="s">
        <v>789</v>
      </c>
      <c r="G63" s="22" t="s">
        <v>1265</v>
      </c>
      <c r="H63" s="1"/>
      <c r="I63" s="1"/>
    </row>
    <row r="64" spans="1:9" s="7" customFormat="1" ht="24">
      <c r="A64" s="149" t="s">
        <v>620</v>
      </c>
      <c r="B64" s="150"/>
      <c r="C64" s="150"/>
      <c r="D64" s="149"/>
      <c r="E64" s="151"/>
      <c r="F64" s="10" t="s">
        <v>2984</v>
      </c>
      <c r="G64" s="22"/>
      <c r="H64" s="1"/>
      <c r="I64" s="1"/>
    </row>
    <row r="65" spans="1:9" s="7" customFormat="1" ht="14.25">
      <c r="A65" s="9" t="s">
        <v>1</v>
      </c>
      <c r="B65" s="152" t="s">
        <v>2692</v>
      </c>
      <c r="C65" s="153"/>
      <c r="D65" s="153"/>
      <c r="E65" s="153"/>
      <c r="F65" s="153"/>
      <c r="G65" s="154"/>
      <c r="H65" s="1"/>
      <c r="I65" s="1"/>
    </row>
  </sheetData>
  <mergeCells count="20">
    <mergeCell ref="A61:G61"/>
    <mergeCell ref="A64:C64"/>
    <mergeCell ref="D64:E64"/>
    <mergeCell ref="B65:G65"/>
    <mergeCell ref="B41:G41"/>
    <mergeCell ref="A42:G42"/>
    <mergeCell ref="A59:C59"/>
    <mergeCell ref="D59:E59"/>
    <mergeCell ref="B60:G60"/>
    <mergeCell ref="A26:C26"/>
    <mergeCell ref="D26:E26"/>
    <mergeCell ref="B27:G27"/>
    <mergeCell ref="A28:G28"/>
    <mergeCell ref="A40:C40"/>
    <mergeCell ref="D40:E40"/>
    <mergeCell ref="A1:G1"/>
    <mergeCell ref="A10:C10"/>
    <mergeCell ref="D10:E10"/>
    <mergeCell ref="B11:G11"/>
    <mergeCell ref="A12:G12"/>
  </mergeCells>
  <phoneticPr fontId="16" type="noConversion"/>
  <pageMargins left="0.7" right="0.7" top="0.75" bottom="0.75" header="0.3" footer="0.3"/>
  <pageSetup paperSize="9" orientation="portrait" horizontalDpi="200" verticalDpi="300"/>
</worksheet>
</file>

<file path=xl/worksheets/sheet7.xml><?xml version="1.0" encoding="utf-8"?>
<worksheet xmlns="http://schemas.openxmlformats.org/spreadsheetml/2006/main" xmlns:r="http://schemas.openxmlformats.org/officeDocument/2006/relationships">
  <sheetPr codeName="Sheet7"/>
  <dimension ref="A1:Q153"/>
  <sheetViews>
    <sheetView topLeftCell="A68" workbookViewId="0">
      <selection activeCell="A68" sqref="A1:XFD1048576"/>
    </sheetView>
  </sheetViews>
  <sheetFormatPr defaultColWidth="9" defaultRowHeight="13.5"/>
  <cols>
    <col min="1" max="2" width="9" style="122"/>
    <col min="3" max="3" width="30.75" style="122" customWidth="1"/>
    <col min="4" max="4" width="23.375" style="122" customWidth="1"/>
    <col min="5" max="5" width="16.75" style="122" customWidth="1"/>
    <col min="6" max="6" width="21.875" style="122" customWidth="1"/>
    <col min="7" max="16384" width="9" style="122"/>
  </cols>
  <sheetData>
    <row r="1" spans="1:17" ht="18.75">
      <c r="A1" s="199" t="s">
        <v>152</v>
      </c>
      <c r="B1" s="199"/>
      <c r="C1" s="199"/>
      <c r="D1" s="199"/>
      <c r="E1" s="199"/>
      <c r="F1" s="199"/>
      <c r="G1" s="199"/>
      <c r="H1" s="121"/>
      <c r="I1" s="121"/>
      <c r="J1" s="121"/>
      <c r="K1" s="121"/>
      <c r="L1" s="121"/>
      <c r="M1" s="121"/>
      <c r="N1" s="121"/>
      <c r="O1" s="121"/>
      <c r="P1" s="121"/>
      <c r="Q1" s="121"/>
    </row>
    <row r="2" spans="1:17" ht="36">
      <c r="A2" s="137" t="s">
        <v>1551</v>
      </c>
      <c r="B2" s="123" t="s">
        <v>595</v>
      </c>
      <c r="C2" s="123" t="s">
        <v>785</v>
      </c>
      <c r="D2" s="123" t="s">
        <v>597</v>
      </c>
      <c r="E2" s="123" t="s">
        <v>1266</v>
      </c>
      <c r="F2" s="123" t="s">
        <v>1267</v>
      </c>
      <c r="G2" s="123" t="s">
        <v>1268</v>
      </c>
      <c r="H2" s="121"/>
      <c r="I2" s="121"/>
      <c r="J2" s="121"/>
      <c r="K2" s="121"/>
      <c r="L2" s="121"/>
      <c r="M2" s="121"/>
      <c r="N2" s="121"/>
      <c r="O2" s="121"/>
      <c r="P2" s="121"/>
      <c r="Q2" s="121"/>
    </row>
    <row r="3" spans="1:17" ht="24">
      <c r="A3" s="124">
        <v>1</v>
      </c>
      <c r="B3" s="141"/>
      <c r="C3" s="125" t="s">
        <v>3056</v>
      </c>
      <c r="D3" s="125" t="s">
        <v>1269</v>
      </c>
      <c r="E3" s="126" t="s">
        <v>1270</v>
      </c>
      <c r="F3" s="126" t="s">
        <v>3057</v>
      </c>
      <c r="G3" s="126" t="s">
        <v>789</v>
      </c>
      <c r="H3" s="127"/>
      <c r="I3" s="127"/>
      <c r="J3" s="127"/>
      <c r="K3" s="127"/>
      <c r="L3" s="127"/>
      <c r="M3" s="127"/>
      <c r="N3" s="127"/>
      <c r="O3" s="127"/>
      <c r="P3" s="127"/>
      <c r="Q3" s="127"/>
    </row>
    <row r="4" spans="1:17">
      <c r="A4" s="124">
        <v>2</v>
      </c>
      <c r="B4" s="141"/>
      <c r="C4" s="125" t="s">
        <v>3058</v>
      </c>
      <c r="D4" s="125" t="s">
        <v>1269</v>
      </c>
      <c r="E4" s="126">
        <v>200</v>
      </c>
      <c r="F4" s="126" t="s">
        <v>3057</v>
      </c>
      <c r="G4" s="126" t="s">
        <v>789</v>
      </c>
      <c r="H4" s="127"/>
      <c r="I4" s="127"/>
      <c r="J4" s="127"/>
      <c r="K4" s="127"/>
      <c r="L4" s="127"/>
      <c r="M4" s="127"/>
      <c r="N4" s="127"/>
      <c r="O4" s="127"/>
      <c r="P4" s="127"/>
      <c r="Q4" s="127"/>
    </row>
    <row r="5" spans="1:17">
      <c r="A5" s="124">
        <v>3</v>
      </c>
      <c r="B5" s="141"/>
      <c r="C5" s="125" t="s">
        <v>3059</v>
      </c>
      <c r="D5" s="125" t="s">
        <v>1269</v>
      </c>
      <c r="E5" s="125">
        <v>200</v>
      </c>
      <c r="F5" s="126" t="s">
        <v>3057</v>
      </c>
      <c r="G5" s="126" t="s">
        <v>789</v>
      </c>
      <c r="H5" s="127"/>
      <c r="I5" s="127"/>
      <c r="J5" s="127"/>
      <c r="K5" s="127"/>
      <c r="L5" s="127"/>
      <c r="M5" s="127"/>
      <c r="N5" s="127"/>
      <c r="O5" s="127"/>
      <c r="P5" s="127"/>
      <c r="Q5" s="127"/>
    </row>
    <row r="6" spans="1:17">
      <c r="A6" s="124">
        <v>4</v>
      </c>
      <c r="B6" s="141"/>
      <c r="C6" s="125" t="s">
        <v>3060</v>
      </c>
      <c r="D6" s="125" t="s">
        <v>1269</v>
      </c>
      <c r="E6" s="125">
        <v>200</v>
      </c>
      <c r="F6" s="126" t="s">
        <v>3057</v>
      </c>
      <c r="G6" s="126" t="s">
        <v>789</v>
      </c>
      <c r="H6" s="127"/>
      <c r="I6" s="127"/>
      <c r="J6" s="127"/>
      <c r="K6" s="127"/>
      <c r="L6" s="127"/>
      <c r="M6" s="127"/>
      <c r="N6" s="127"/>
      <c r="O6" s="127"/>
      <c r="P6" s="127"/>
      <c r="Q6" s="127"/>
    </row>
    <row r="7" spans="1:17">
      <c r="A7" s="124">
        <v>5</v>
      </c>
      <c r="B7" s="141"/>
      <c r="C7" s="125" t="s">
        <v>1271</v>
      </c>
      <c r="D7" s="125" t="s">
        <v>1269</v>
      </c>
      <c r="E7" s="125">
        <v>500</v>
      </c>
      <c r="F7" s="125" t="s">
        <v>3061</v>
      </c>
      <c r="G7" s="126" t="s">
        <v>789</v>
      </c>
      <c r="H7" s="127"/>
      <c r="I7" s="127"/>
      <c r="J7" s="127"/>
      <c r="K7" s="127"/>
      <c r="L7" s="127"/>
      <c r="M7" s="127"/>
      <c r="N7" s="127"/>
      <c r="O7" s="127"/>
      <c r="P7" s="127"/>
      <c r="Q7" s="127"/>
    </row>
    <row r="8" spans="1:17">
      <c r="A8" s="124">
        <v>6</v>
      </c>
      <c r="B8" s="141"/>
      <c r="C8" s="125" t="s">
        <v>1272</v>
      </c>
      <c r="D8" s="125" t="s">
        <v>1269</v>
      </c>
      <c r="E8" s="125">
        <v>1000</v>
      </c>
      <c r="F8" s="125" t="s">
        <v>3061</v>
      </c>
      <c r="G8" s="126" t="s">
        <v>789</v>
      </c>
      <c r="H8" s="127"/>
      <c r="I8" s="127"/>
      <c r="J8" s="127"/>
      <c r="K8" s="127"/>
      <c r="L8" s="127"/>
      <c r="M8" s="127"/>
      <c r="N8" s="127"/>
      <c r="O8" s="127"/>
      <c r="P8" s="127"/>
      <c r="Q8" s="127"/>
    </row>
    <row r="9" spans="1:17">
      <c r="A9" s="124">
        <v>7</v>
      </c>
      <c r="B9" s="141"/>
      <c r="C9" s="125" t="s">
        <v>1273</v>
      </c>
      <c r="D9" s="125" t="s">
        <v>1269</v>
      </c>
      <c r="E9" s="125">
        <v>200</v>
      </c>
      <c r="F9" s="126" t="s">
        <v>3057</v>
      </c>
      <c r="G9" s="126" t="s">
        <v>789</v>
      </c>
      <c r="H9" s="127"/>
      <c r="I9" s="127"/>
      <c r="J9" s="127"/>
      <c r="K9" s="127"/>
      <c r="L9" s="127"/>
      <c r="M9" s="127"/>
      <c r="N9" s="127"/>
      <c r="O9" s="127"/>
      <c r="P9" s="127"/>
      <c r="Q9" s="127"/>
    </row>
    <row r="10" spans="1:17">
      <c r="A10" s="124">
        <v>8</v>
      </c>
      <c r="B10" s="141"/>
      <c r="C10" s="125" t="s">
        <v>1274</v>
      </c>
      <c r="D10" s="125" t="s">
        <v>1269</v>
      </c>
      <c r="E10" s="125">
        <v>200</v>
      </c>
      <c r="F10" s="126" t="s">
        <v>3057</v>
      </c>
      <c r="G10" s="126" t="s">
        <v>789</v>
      </c>
      <c r="H10" s="127"/>
      <c r="I10" s="127"/>
      <c r="J10" s="127"/>
      <c r="K10" s="127"/>
      <c r="L10" s="127"/>
      <c r="M10" s="127"/>
      <c r="N10" s="127"/>
      <c r="O10" s="127"/>
      <c r="P10" s="127"/>
      <c r="Q10" s="127"/>
    </row>
    <row r="11" spans="1:17">
      <c r="A11" s="124">
        <v>9</v>
      </c>
      <c r="B11" s="141"/>
      <c r="C11" s="125" t="s">
        <v>1275</v>
      </c>
      <c r="D11" s="125" t="s">
        <v>1269</v>
      </c>
      <c r="E11" s="125">
        <v>150</v>
      </c>
      <c r="F11" s="126" t="s">
        <v>3057</v>
      </c>
      <c r="G11" s="126" t="s">
        <v>789</v>
      </c>
      <c r="H11" s="127"/>
      <c r="I11" s="127"/>
      <c r="J11" s="127"/>
      <c r="K11" s="127"/>
      <c r="L11" s="127"/>
      <c r="M11" s="127"/>
      <c r="N11" s="127"/>
      <c r="O11" s="127"/>
      <c r="P11" s="127"/>
      <c r="Q11" s="127"/>
    </row>
    <row r="12" spans="1:17">
      <c r="A12" s="124">
        <v>10</v>
      </c>
      <c r="B12" s="141"/>
      <c r="C12" s="125" t="s">
        <v>1276</v>
      </c>
      <c r="D12" s="125" t="s">
        <v>1269</v>
      </c>
      <c r="E12" s="125">
        <v>300</v>
      </c>
      <c r="F12" s="126" t="s">
        <v>3057</v>
      </c>
      <c r="G12" s="126" t="s">
        <v>789</v>
      </c>
      <c r="H12" s="127"/>
      <c r="I12" s="127"/>
      <c r="J12" s="127"/>
      <c r="K12" s="127"/>
      <c r="L12" s="127"/>
      <c r="M12" s="127"/>
      <c r="N12" s="127"/>
      <c r="O12" s="127"/>
      <c r="P12" s="127"/>
      <c r="Q12" s="127"/>
    </row>
    <row r="13" spans="1:17">
      <c r="A13" s="124">
        <v>11</v>
      </c>
      <c r="B13" s="141"/>
      <c r="C13" s="125" t="s">
        <v>1277</v>
      </c>
      <c r="D13" s="125" t="s">
        <v>1269</v>
      </c>
      <c r="E13" s="125">
        <v>300</v>
      </c>
      <c r="F13" s="126" t="s">
        <v>3057</v>
      </c>
      <c r="G13" s="126" t="s">
        <v>789</v>
      </c>
      <c r="H13" s="127"/>
      <c r="I13" s="127"/>
      <c r="J13" s="127"/>
      <c r="K13" s="127"/>
      <c r="L13" s="127"/>
      <c r="M13" s="127"/>
      <c r="N13" s="127"/>
      <c r="O13" s="127"/>
      <c r="P13" s="127"/>
      <c r="Q13" s="127"/>
    </row>
    <row r="14" spans="1:17">
      <c r="A14" s="124">
        <v>12</v>
      </c>
      <c r="B14" s="141"/>
      <c r="C14" s="125" t="s">
        <v>1278</v>
      </c>
      <c r="D14" s="125" t="s">
        <v>1269</v>
      </c>
      <c r="E14" s="125">
        <v>300</v>
      </c>
      <c r="F14" s="126" t="s">
        <v>3057</v>
      </c>
      <c r="G14" s="126" t="s">
        <v>789</v>
      </c>
      <c r="H14" s="127"/>
      <c r="I14" s="127"/>
      <c r="J14" s="127"/>
      <c r="K14" s="127"/>
      <c r="L14" s="127"/>
      <c r="M14" s="127"/>
      <c r="N14" s="127"/>
      <c r="O14" s="127"/>
      <c r="P14" s="127"/>
      <c r="Q14" s="127"/>
    </row>
    <row r="15" spans="1:17">
      <c r="A15" s="127"/>
      <c r="B15" s="141"/>
      <c r="C15" s="128" t="s">
        <v>1279</v>
      </c>
      <c r="D15" s="141"/>
      <c r="E15" s="125">
        <v>300</v>
      </c>
      <c r="F15" s="126"/>
      <c r="G15" s="126"/>
      <c r="H15" s="127"/>
      <c r="I15" s="127"/>
      <c r="J15" s="127"/>
      <c r="K15" s="127"/>
      <c r="L15" s="127"/>
      <c r="M15" s="127"/>
      <c r="N15" s="127"/>
      <c r="O15" s="127"/>
      <c r="P15" s="127"/>
      <c r="Q15" s="127"/>
    </row>
    <row r="16" spans="1:17">
      <c r="A16" s="129" t="s">
        <v>1280</v>
      </c>
      <c r="B16" s="200"/>
      <c r="C16" s="200"/>
      <c r="D16" s="200"/>
      <c r="E16" s="126">
        <v>5050</v>
      </c>
      <c r="F16" s="126" t="s">
        <v>3062</v>
      </c>
      <c r="G16" s="126" t="s">
        <v>851</v>
      </c>
      <c r="H16" s="127"/>
      <c r="I16" s="127"/>
      <c r="J16" s="127"/>
      <c r="K16" s="127"/>
      <c r="L16" s="127"/>
      <c r="M16" s="127"/>
      <c r="N16" s="127"/>
      <c r="O16" s="127"/>
      <c r="P16" s="127"/>
      <c r="Q16" s="127"/>
    </row>
    <row r="17" spans="1:17">
      <c r="A17" s="201" t="s">
        <v>3063</v>
      </c>
      <c r="B17" s="201"/>
      <c r="C17" s="201"/>
      <c r="D17" s="201"/>
      <c r="E17" s="201"/>
      <c r="F17" s="201"/>
      <c r="G17" s="201"/>
      <c r="H17" s="127"/>
      <c r="I17" s="127"/>
      <c r="J17" s="127"/>
      <c r="K17" s="127"/>
      <c r="L17" s="127"/>
      <c r="M17" s="127"/>
      <c r="N17" s="127"/>
      <c r="O17" s="127"/>
      <c r="P17" s="127"/>
      <c r="Q17" s="127"/>
    </row>
    <row r="18" spans="1:17">
      <c r="A18" s="130"/>
      <c r="B18" s="130"/>
      <c r="C18" s="130"/>
      <c r="D18" s="130"/>
      <c r="E18" s="130"/>
      <c r="F18" s="130"/>
      <c r="G18" s="130"/>
      <c r="H18" s="130"/>
      <c r="I18" s="130"/>
      <c r="J18" s="130"/>
      <c r="K18" s="130"/>
      <c r="L18" s="130"/>
      <c r="M18" s="130"/>
      <c r="N18" s="130"/>
      <c r="O18" s="130"/>
      <c r="P18" s="130"/>
      <c r="Q18" s="130"/>
    </row>
    <row r="19" spans="1:17" ht="18.75">
      <c r="A19" s="202" t="s">
        <v>153</v>
      </c>
      <c r="B19" s="202"/>
      <c r="C19" s="202"/>
      <c r="D19" s="202"/>
      <c r="E19" s="202"/>
      <c r="F19" s="202"/>
      <c r="G19" s="202"/>
      <c r="H19" s="131"/>
      <c r="I19" s="131"/>
      <c r="J19" s="131"/>
      <c r="K19" s="131"/>
      <c r="L19" s="131"/>
      <c r="M19" s="131"/>
      <c r="N19" s="131"/>
      <c r="O19" s="131"/>
      <c r="P19" s="131"/>
      <c r="Q19" s="131"/>
    </row>
    <row r="20" spans="1:17" ht="36">
      <c r="A20" s="137" t="s">
        <v>1551</v>
      </c>
      <c r="B20" s="123" t="s">
        <v>595</v>
      </c>
      <c r="C20" s="123" t="s">
        <v>785</v>
      </c>
      <c r="D20" s="123" t="s">
        <v>597</v>
      </c>
      <c r="E20" s="123" t="s">
        <v>1266</v>
      </c>
      <c r="F20" s="123" t="s">
        <v>1267</v>
      </c>
      <c r="G20" s="123" t="s">
        <v>1268</v>
      </c>
      <c r="H20" s="130"/>
      <c r="I20" s="130"/>
      <c r="J20" s="130"/>
      <c r="K20" s="130"/>
      <c r="L20" s="130"/>
      <c r="M20" s="130"/>
      <c r="N20" s="130"/>
      <c r="O20" s="130"/>
      <c r="P20" s="130"/>
      <c r="Q20" s="130"/>
    </row>
    <row r="21" spans="1:17" ht="24">
      <c r="A21" s="124">
        <v>1</v>
      </c>
      <c r="B21" s="141"/>
      <c r="C21" s="125" t="s">
        <v>3064</v>
      </c>
      <c r="D21" s="125" t="s">
        <v>1281</v>
      </c>
      <c r="E21" s="126" t="s">
        <v>1270</v>
      </c>
      <c r="F21" s="126" t="s">
        <v>3057</v>
      </c>
      <c r="G21" s="126" t="s">
        <v>789</v>
      </c>
      <c r="H21" s="127"/>
      <c r="I21" s="127"/>
      <c r="J21" s="127"/>
      <c r="K21" s="127"/>
      <c r="L21" s="127"/>
      <c r="M21" s="127"/>
      <c r="N21" s="127"/>
      <c r="O21" s="127"/>
      <c r="P21" s="127"/>
      <c r="Q21" s="127"/>
    </row>
    <row r="22" spans="1:17">
      <c r="A22" s="132">
        <v>2</v>
      </c>
      <c r="B22" s="141"/>
      <c r="C22" s="125" t="s">
        <v>3058</v>
      </c>
      <c r="D22" s="125" t="s">
        <v>1281</v>
      </c>
      <c r="E22" s="126">
        <v>200</v>
      </c>
      <c r="F22" s="126" t="s">
        <v>3057</v>
      </c>
      <c r="G22" s="126" t="s">
        <v>789</v>
      </c>
      <c r="H22" s="127"/>
      <c r="I22" s="127"/>
      <c r="J22" s="127"/>
      <c r="K22" s="127"/>
      <c r="L22" s="127"/>
      <c r="M22" s="127"/>
      <c r="N22" s="127"/>
      <c r="O22" s="127"/>
      <c r="P22" s="127"/>
      <c r="Q22" s="127"/>
    </row>
    <row r="23" spans="1:17">
      <c r="A23" s="132">
        <v>3</v>
      </c>
      <c r="B23" s="141"/>
      <c r="C23" s="125" t="s">
        <v>3065</v>
      </c>
      <c r="D23" s="125" t="s">
        <v>1281</v>
      </c>
      <c r="E23" s="126">
        <v>200</v>
      </c>
      <c r="F23" s="126" t="s">
        <v>3057</v>
      </c>
      <c r="G23" s="126" t="s">
        <v>789</v>
      </c>
      <c r="H23" s="127"/>
      <c r="I23" s="127"/>
      <c r="J23" s="127"/>
      <c r="K23" s="127"/>
      <c r="L23" s="127"/>
      <c r="M23" s="127"/>
      <c r="N23" s="127"/>
      <c r="O23" s="127"/>
      <c r="P23" s="127"/>
      <c r="Q23" s="127"/>
    </row>
    <row r="24" spans="1:17">
      <c r="A24" s="132">
        <v>4</v>
      </c>
      <c r="B24" s="141"/>
      <c r="C24" s="125" t="s">
        <v>3066</v>
      </c>
      <c r="D24" s="125" t="s">
        <v>1281</v>
      </c>
      <c r="E24" s="126">
        <v>200</v>
      </c>
      <c r="F24" s="126" t="s">
        <v>3057</v>
      </c>
      <c r="G24" s="126" t="s">
        <v>789</v>
      </c>
      <c r="H24" s="127"/>
      <c r="I24" s="127"/>
      <c r="J24" s="127"/>
      <c r="K24" s="127"/>
      <c r="L24" s="127"/>
      <c r="M24" s="127"/>
      <c r="N24" s="127"/>
      <c r="O24" s="127"/>
      <c r="P24" s="127"/>
      <c r="Q24" s="127"/>
    </row>
    <row r="25" spans="1:17">
      <c r="A25" s="132">
        <v>5</v>
      </c>
      <c r="B25" s="141"/>
      <c r="C25" s="126" t="s">
        <v>1273</v>
      </c>
      <c r="D25" s="125" t="s">
        <v>1281</v>
      </c>
      <c r="E25" s="126">
        <v>200</v>
      </c>
      <c r="F25" s="126" t="s">
        <v>3057</v>
      </c>
      <c r="G25" s="126" t="s">
        <v>789</v>
      </c>
      <c r="H25" s="127"/>
      <c r="I25" s="127"/>
      <c r="J25" s="127"/>
      <c r="K25" s="127"/>
      <c r="L25" s="127"/>
      <c r="M25" s="127"/>
      <c r="N25" s="127"/>
      <c r="O25" s="127"/>
      <c r="P25" s="127"/>
      <c r="Q25" s="127"/>
    </row>
    <row r="26" spans="1:17">
      <c r="A26" s="132">
        <v>6</v>
      </c>
      <c r="B26" s="141"/>
      <c r="C26" s="126" t="s">
        <v>1282</v>
      </c>
      <c r="D26" s="125" t="s">
        <v>1281</v>
      </c>
      <c r="E26" s="126">
        <v>200</v>
      </c>
      <c r="F26" s="126" t="s">
        <v>3057</v>
      </c>
      <c r="G26" s="126" t="s">
        <v>789</v>
      </c>
      <c r="H26" s="127"/>
      <c r="I26" s="127"/>
      <c r="J26" s="127"/>
      <c r="K26" s="127"/>
      <c r="L26" s="127"/>
      <c r="M26" s="127"/>
      <c r="N26" s="127"/>
      <c r="O26" s="127"/>
      <c r="P26" s="127"/>
      <c r="Q26" s="127"/>
    </row>
    <row r="27" spans="1:17">
      <c r="A27" s="132">
        <v>7</v>
      </c>
      <c r="B27" s="141"/>
      <c r="C27" s="126" t="s">
        <v>1283</v>
      </c>
      <c r="D27" s="125" t="s">
        <v>1281</v>
      </c>
      <c r="E27" s="126">
        <v>200</v>
      </c>
      <c r="F27" s="126" t="s">
        <v>3057</v>
      </c>
      <c r="G27" s="126" t="s">
        <v>789</v>
      </c>
      <c r="H27" s="127"/>
      <c r="I27" s="127"/>
      <c r="J27" s="127"/>
      <c r="K27" s="127"/>
      <c r="L27" s="127"/>
      <c r="M27" s="127"/>
      <c r="N27" s="127"/>
      <c r="O27" s="127"/>
      <c r="P27" s="127"/>
      <c r="Q27" s="127"/>
    </row>
    <row r="28" spans="1:17">
      <c r="A28" s="132">
        <v>8</v>
      </c>
      <c r="B28" s="141"/>
      <c r="C28" s="133" t="s">
        <v>1284</v>
      </c>
      <c r="D28" s="125" t="s">
        <v>1281</v>
      </c>
      <c r="E28" s="126">
        <v>500</v>
      </c>
      <c r="F28" s="126" t="s">
        <v>3057</v>
      </c>
      <c r="G28" s="126" t="s">
        <v>789</v>
      </c>
      <c r="H28" s="127"/>
      <c r="I28" s="127"/>
      <c r="J28" s="127"/>
      <c r="K28" s="127"/>
      <c r="L28" s="127"/>
      <c r="M28" s="127"/>
      <c r="N28" s="127"/>
      <c r="O28" s="127"/>
      <c r="P28" s="127"/>
      <c r="Q28" s="127"/>
    </row>
    <row r="29" spans="1:17">
      <c r="A29" s="127"/>
      <c r="B29" s="141"/>
      <c r="C29" s="134" t="s">
        <v>1279</v>
      </c>
      <c r="D29" s="141"/>
      <c r="E29" s="126">
        <v>300</v>
      </c>
      <c r="F29" s="126"/>
      <c r="G29" s="126"/>
      <c r="H29" s="127"/>
      <c r="I29" s="127"/>
      <c r="J29" s="127"/>
      <c r="K29" s="127"/>
      <c r="L29" s="127"/>
      <c r="M29" s="127"/>
      <c r="N29" s="127"/>
      <c r="O29" s="127"/>
      <c r="P29" s="127"/>
      <c r="Q29" s="127"/>
    </row>
    <row r="30" spans="1:17">
      <c r="A30" s="129" t="s">
        <v>1280</v>
      </c>
      <c r="B30" s="200"/>
      <c r="C30" s="200"/>
      <c r="D30" s="200"/>
      <c r="E30" s="126">
        <v>3200</v>
      </c>
      <c r="F30" s="126" t="s">
        <v>3062</v>
      </c>
      <c r="G30" s="126" t="s">
        <v>851</v>
      </c>
      <c r="H30" s="127"/>
      <c r="I30" s="127"/>
      <c r="J30" s="127"/>
      <c r="K30" s="127"/>
      <c r="L30" s="127"/>
      <c r="M30" s="127"/>
      <c r="N30" s="127"/>
      <c r="O30" s="127"/>
      <c r="P30" s="127"/>
      <c r="Q30" s="127"/>
    </row>
    <row r="31" spans="1:17">
      <c r="A31" s="201" t="s">
        <v>3063</v>
      </c>
      <c r="B31" s="201"/>
      <c r="C31" s="201"/>
      <c r="D31" s="201"/>
      <c r="E31" s="201"/>
      <c r="F31" s="201"/>
      <c r="G31" s="201"/>
      <c r="H31" s="127"/>
      <c r="I31" s="127"/>
      <c r="J31" s="127"/>
      <c r="K31" s="127"/>
      <c r="L31" s="127"/>
      <c r="M31" s="127"/>
      <c r="N31" s="127"/>
      <c r="O31" s="127"/>
      <c r="P31" s="127"/>
      <c r="Q31" s="127"/>
    </row>
    <row r="32" spans="1:17">
      <c r="A32" s="130"/>
      <c r="B32" s="130"/>
      <c r="C32" s="130"/>
      <c r="D32" s="130"/>
      <c r="E32" s="130"/>
      <c r="F32" s="130"/>
      <c r="G32" s="130"/>
      <c r="H32" s="130"/>
      <c r="I32" s="130"/>
      <c r="J32" s="130"/>
      <c r="K32" s="130"/>
      <c r="L32" s="130"/>
      <c r="M32" s="130"/>
      <c r="N32" s="130"/>
      <c r="O32" s="130"/>
      <c r="P32" s="130"/>
      <c r="Q32" s="130"/>
    </row>
    <row r="33" spans="1:17" ht="18.75">
      <c r="A33" s="202" t="s">
        <v>154</v>
      </c>
      <c r="B33" s="202"/>
      <c r="C33" s="202"/>
      <c r="D33" s="202"/>
      <c r="E33" s="202"/>
      <c r="F33" s="202"/>
      <c r="G33" s="202"/>
      <c r="H33" s="131"/>
      <c r="I33" s="131"/>
      <c r="J33" s="131"/>
      <c r="K33" s="131"/>
      <c r="L33" s="131"/>
      <c r="M33" s="131"/>
      <c r="N33" s="131"/>
      <c r="O33" s="131"/>
      <c r="P33" s="131"/>
      <c r="Q33" s="131"/>
    </row>
    <row r="34" spans="1:17" ht="36">
      <c r="A34" s="137" t="s">
        <v>1551</v>
      </c>
      <c r="B34" s="123" t="s">
        <v>595</v>
      </c>
      <c r="C34" s="123" t="s">
        <v>785</v>
      </c>
      <c r="D34" s="123" t="s">
        <v>597</v>
      </c>
      <c r="E34" s="123" t="s">
        <v>1266</v>
      </c>
      <c r="F34" s="123" t="s">
        <v>1267</v>
      </c>
      <c r="G34" s="123" t="s">
        <v>1268</v>
      </c>
      <c r="H34" s="130"/>
      <c r="I34" s="130"/>
      <c r="J34" s="130"/>
      <c r="K34" s="130"/>
      <c r="L34" s="130"/>
      <c r="M34" s="130"/>
      <c r="N34" s="130"/>
      <c r="O34" s="130"/>
      <c r="P34" s="130"/>
      <c r="Q34" s="130"/>
    </row>
    <row r="35" spans="1:17" ht="24">
      <c r="A35" s="124">
        <v>1</v>
      </c>
      <c r="B35" s="141"/>
      <c r="C35" s="125" t="s">
        <v>3064</v>
      </c>
      <c r="D35" s="125" t="s">
        <v>1285</v>
      </c>
      <c r="E35" s="126" t="s">
        <v>1270</v>
      </c>
      <c r="F35" s="126" t="s">
        <v>3057</v>
      </c>
      <c r="G35" s="126" t="s">
        <v>789</v>
      </c>
      <c r="H35" s="127"/>
      <c r="I35" s="127"/>
      <c r="J35" s="127"/>
      <c r="K35" s="127"/>
      <c r="L35" s="127"/>
      <c r="M35" s="127"/>
      <c r="N35" s="127"/>
      <c r="O35" s="127"/>
      <c r="P35" s="127"/>
      <c r="Q35" s="127"/>
    </row>
    <row r="36" spans="1:17">
      <c r="A36" s="132">
        <v>2</v>
      </c>
      <c r="B36" s="141"/>
      <c r="C36" s="125" t="s">
        <v>3058</v>
      </c>
      <c r="D36" s="125" t="s">
        <v>1285</v>
      </c>
      <c r="E36" s="126">
        <v>200</v>
      </c>
      <c r="F36" s="126" t="s">
        <v>3057</v>
      </c>
      <c r="G36" s="126" t="s">
        <v>789</v>
      </c>
      <c r="H36" s="127"/>
      <c r="I36" s="127"/>
      <c r="J36" s="127"/>
      <c r="K36" s="127"/>
      <c r="L36" s="127"/>
      <c r="M36" s="127"/>
      <c r="N36" s="127"/>
      <c r="O36" s="127"/>
      <c r="P36" s="127"/>
      <c r="Q36" s="127"/>
    </row>
    <row r="37" spans="1:17">
      <c r="A37" s="132">
        <v>3</v>
      </c>
      <c r="B37" s="141"/>
      <c r="C37" s="125" t="s">
        <v>3065</v>
      </c>
      <c r="D37" s="125" t="s">
        <v>1285</v>
      </c>
      <c r="E37" s="126">
        <v>200</v>
      </c>
      <c r="F37" s="126" t="s">
        <v>3057</v>
      </c>
      <c r="G37" s="126" t="s">
        <v>789</v>
      </c>
      <c r="H37" s="127"/>
      <c r="I37" s="127"/>
      <c r="J37" s="127"/>
      <c r="K37" s="127"/>
      <c r="L37" s="127"/>
      <c r="M37" s="127"/>
      <c r="N37" s="127"/>
      <c r="O37" s="127"/>
      <c r="P37" s="127"/>
      <c r="Q37" s="127"/>
    </row>
    <row r="38" spans="1:17">
      <c r="A38" s="132">
        <v>4</v>
      </c>
      <c r="B38" s="141"/>
      <c r="C38" s="125" t="s">
        <v>3066</v>
      </c>
      <c r="D38" s="125" t="s">
        <v>1285</v>
      </c>
      <c r="E38" s="126">
        <v>200</v>
      </c>
      <c r="F38" s="126" t="s">
        <v>3057</v>
      </c>
      <c r="G38" s="126" t="s">
        <v>789</v>
      </c>
      <c r="H38" s="127"/>
      <c r="I38" s="127"/>
      <c r="J38" s="127"/>
      <c r="K38" s="127"/>
      <c r="L38" s="127"/>
      <c r="M38" s="127"/>
      <c r="N38" s="127"/>
      <c r="O38" s="127"/>
      <c r="P38" s="127"/>
      <c r="Q38" s="127"/>
    </row>
    <row r="39" spans="1:17">
      <c r="A39" s="132">
        <v>5</v>
      </c>
      <c r="B39" s="141"/>
      <c r="C39" s="125" t="s">
        <v>1273</v>
      </c>
      <c r="D39" s="125" t="s">
        <v>1285</v>
      </c>
      <c r="E39" s="126">
        <v>200</v>
      </c>
      <c r="F39" s="126" t="s">
        <v>3057</v>
      </c>
      <c r="G39" s="126" t="s">
        <v>789</v>
      </c>
      <c r="H39" s="127"/>
      <c r="I39" s="127"/>
      <c r="J39" s="127"/>
      <c r="K39" s="127"/>
      <c r="L39" s="127"/>
      <c r="M39" s="127"/>
      <c r="N39" s="127"/>
      <c r="O39" s="127"/>
      <c r="P39" s="127"/>
      <c r="Q39" s="127"/>
    </row>
    <row r="40" spans="1:17">
      <c r="A40" s="132">
        <v>6</v>
      </c>
      <c r="B40" s="141"/>
      <c r="C40" s="125" t="s">
        <v>1286</v>
      </c>
      <c r="D40" s="125" t="s">
        <v>1285</v>
      </c>
      <c r="E40" s="126">
        <v>200</v>
      </c>
      <c r="F40" s="126" t="s">
        <v>3057</v>
      </c>
      <c r="G40" s="126" t="s">
        <v>789</v>
      </c>
      <c r="H40" s="127"/>
      <c r="I40" s="127"/>
      <c r="J40" s="127"/>
      <c r="K40" s="127"/>
      <c r="L40" s="127"/>
      <c r="M40" s="127"/>
      <c r="N40" s="127"/>
      <c r="O40" s="127"/>
      <c r="P40" s="127"/>
      <c r="Q40" s="127"/>
    </row>
    <row r="41" spans="1:17">
      <c r="A41" s="132">
        <v>7</v>
      </c>
      <c r="B41" s="141"/>
      <c r="C41" s="125" t="s">
        <v>1287</v>
      </c>
      <c r="D41" s="125" t="s">
        <v>1285</v>
      </c>
      <c r="E41" s="126">
        <v>200</v>
      </c>
      <c r="F41" s="126" t="s">
        <v>3057</v>
      </c>
      <c r="G41" s="126" t="s">
        <v>789</v>
      </c>
      <c r="H41" s="127"/>
      <c r="I41" s="127"/>
      <c r="J41" s="127"/>
      <c r="K41" s="127"/>
      <c r="L41" s="127"/>
      <c r="M41" s="127"/>
      <c r="N41" s="127"/>
      <c r="O41" s="127"/>
      <c r="P41" s="127"/>
      <c r="Q41" s="127"/>
    </row>
    <row r="42" spans="1:17">
      <c r="A42" s="132">
        <v>8</v>
      </c>
      <c r="B42" s="141"/>
      <c r="C42" s="125" t="s">
        <v>1288</v>
      </c>
      <c r="D42" s="125" t="s">
        <v>1285</v>
      </c>
      <c r="E42" s="126">
        <v>200</v>
      </c>
      <c r="F42" s="126" t="s">
        <v>3057</v>
      </c>
      <c r="G42" s="126" t="s">
        <v>789</v>
      </c>
      <c r="H42" s="127"/>
      <c r="I42" s="127"/>
      <c r="J42" s="127"/>
      <c r="K42" s="127"/>
      <c r="L42" s="127"/>
      <c r="M42" s="127"/>
      <c r="N42" s="127"/>
      <c r="O42" s="127"/>
      <c r="P42" s="127"/>
      <c r="Q42" s="127"/>
    </row>
    <row r="43" spans="1:17">
      <c r="A43" s="132">
        <v>9</v>
      </c>
      <c r="B43" s="141"/>
      <c r="C43" s="125" t="s">
        <v>1289</v>
      </c>
      <c r="D43" s="125" t="s">
        <v>1285</v>
      </c>
      <c r="E43" s="126">
        <v>150</v>
      </c>
      <c r="F43" s="126" t="s">
        <v>3057</v>
      </c>
      <c r="G43" s="126" t="s">
        <v>789</v>
      </c>
      <c r="H43" s="127"/>
      <c r="I43" s="127"/>
      <c r="J43" s="127"/>
      <c r="K43" s="127"/>
      <c r="L43" s="127"/>
      <c r="M43" s="127"/>
      <c r="N43" s="127"/>
      <c r="O43" s="127"/>
      <c r="P43" s="127"/>
      <c r="Q43" s="127"/>
    </row>
    <row r="44" spans="1:17">
      <c r="A44" s="132">
        <v>10</v>
      </c>
      <c r="B44" s="141"/>
      <c r="C44" s="125" t="s">
        <v>1290</v>
      </c>
      <c r="D44" s="125" t="s">
        <v>1285</v>
      </c>
      <c r="E44" s="126">
        <v>150</v>
      </c>
      <c r="F44" s="126" t="s">
        <v>3057</v>
      </c>
      <c r="G44" s="126" t="s">
        <v>789</v>
      </c>
      <c r="H44" s="127"/>
      <c r="I44" s="127"/>
      <c r="J44" s="127"/>
      <c r="K44" s="127"/>
      <c r="L44" s="127"/>
      <c r="M44" s="127"/>
      <c r="N44" s="127"/>
      <c r="O44" s="127"/>
      <c r="P44" s="127"/>
      <c r="Q44" s="127"/>
    </row>
    <row r="45" spans="1:17">
      <c r="A45" s="132">
        <v>11</v>
      </c>
      <c r="B45" s="141"/>
      <c r="C45" s="125" t="s">
        <v>1291</v>
      </c>
      <c r="D45" s="125" t="s">
        <v>1285</v>
      </c>
      <c r="E45" s="126">
        <v>200</v>
      </c>
      <c r="F45" s="126" t="s">
        <v>3057</v>
      </c>
      <c r="G45" s="126" t="s">
        <v>789</v>
      </c>
      <c r="H45" s="127"/>
      <c r="I45" s="127"/>
      <c r="J45" s="127"/>
      <c r="K45" s="127"/>
      <c r="L45" s="127"/>
      <c r="M45" s="127"/>
      <c r="N45" s="127"/>
      <c r="O45" s="127"/>
      <c r="P45" s="127"/>
      <c r="Q45" s="127"/>
    </row>
    <row r="46" spans="1:17">
      <c r="A46" s="132">
        <v>12</v>
      </c>
      <c r="B46" s="141"/>
      <c r="C46" s="125" t="s">
        <v>1292</v>
      </c>
      <c r="D46" s="125" t="s">
        <v>1285</v>
      </c>
      <c r="E46" s="126">
        <v>300</v>
      </c>
      <c r="F46" s="126" t="s">
        <v>3057</v>
      </c>
      <c r="G46" s="126" t="s">
        <v>789</v>
      </c>
      <c r="H46" s="127"/>
      <c r="I46" s="127"/>
      <c r="J46" s="127"/>
      <c r="K46" s="127"/>
      <c r="L46" s="127"/>
      <c r="M46" s="127"/>
      <c r="N46" s="127"/>
      <c r="O46" s="127"/>
      <c r="P46" s="127"/>
      <c r="Q46" s="127"/>
    </row>
    <row r="47" spans="1:17">
      <c r="A47" s="127"/>
      <c r="B47" s="141"/>
      <c r="C47" s="125" t="s">
        <v>1279</v>
      </c>
      <c r="D47" s="126"/>
      <c r="E47" s="126">
        <v>300</v>
      </c>
      <c r="F47" s="126"/>
      <c r="G47" s="126"/>
      <c r="H47" s="127"/>
      <c r="I47" s="127"/>
      <c r="J47" s="127"/>
      <c r="K47" s="127"/>
      <c r="L47" s="127"/>
      <c r="M47" s="127"/>
      <c r="N47" s="127"/>
      <c r="O47" s="127"/>
      <c r="P47" s="127"/>
      <c r="Q47" s="127"/>
    </row>
    <row r="48" spans="1:17">
      <c r="A48" s="129" t="s">
        <v>1280</v>
      </c>
      <c r="B48" s="200"/>
      <c r="C48" s="200"/>
      <c r="D48" s="200"/>
      <c r="E48" s="126">
        <v>3700</v>
      </c>
      <c r="F48" s="126" t="s">
        <v>3062</v>
      </c>
      <c r="G48" s="126" t="s">
        <v>851</v>
      </c>
      <c r="H48" s="127"/>
      <c r="I48" s="127"/>
      <c r="J48" s="127"/>
      <c r="K48" s="127"/>
      <c r="L48" s="127"/>
      <c r="M48" s="127"/>
      <c r="N48" s="127"/>
      <c r="O48" s="127"/>
      <c r="P48" s="127"/>
      <c r="Q48" s="127"/>
    </row>
    <row r="49" spans="1:17">
      <c r="A49" s="201" t="s">
        <v>3063</v>
      </c>
      <c r="B49" s="201"/>
      <c r="C49" s="201"/>
      <c r="D49" s="201"/>
      <c r="E49" s="201"/>
      <c r="F49" s="201"/>
      <c r="G49" s="201"/>
      <c r="H49" s="127"/>
      <c r="I49" s="127"/>
      <c r="J49" s="127"/>
      <c r="K49" s="127"/>
      <c r="L49" s="127"/>
      <c r="M49" s="127"/>
      <c r="N49" s="127"/>
      <c r="O49" s="127"/>
      <c r="P49" s="127"/>
      <c r="Q49" s="127"/>
    </row>
    <row r="50" spans="1:17">
      <c r="A50" s="130"/>
      <c r="B50" s="130"/>
      <c r="C50" s="130"/>
      <c r="D50" s="130"/>
      <c r="E50" s="130"/>
      <c r="F50" s="130"/>
      <c r="G50" s="130"/>
      <c r="H50" s="130"/>
      <c r="I50" s="130"/>
      <c r="J50" s="130"/>
      <c r="K50" s="130"/>
      <c r="L50" s="130"/>
      <c r="M50" s="130"/>
      <c r="N50" s="130"/>
      <c r="O50" s="130"/>
      <c r="P50" s="130"/>
      <c r="Q50" s="130"/>
    </row>
    <row r="51" spans="1:17" ht="18.75">
      <c r="A51" s="202" t="s">
        <v>155</v>
      </c>
      <c r="B51" s="202"/>
      <c r="C51" s="202"/>
      <c r="D51" s="202"/>
      <c r="E51" s="202"/>
      <c r="F51" s="202"/>
      <c r="G51" s="202"/>
      <c r="H51" s="131"/>
      <c r="I51" s="131"/>
      <c r="J51" s="131"/>
      <c r="K51" s="131"/>
      <c r="L51" s="131"/>
      <c r="M51" s="131"/>
      <c r="N51" s="131"/>
      <c r="O51" s="131"/>
      <c r="P51" s="131"/>
      <c r="Q51" s="131"/>
    </row>
    <row r="52" spans="1:17" ht="36">
      <c r="A52" s="137" t="s">
        <v>1551</v>
      </c>
      <c r="B52" s="123" t="s">
        <v>595</v>
      </c>
      <c r="C52" s="123" t="s">
        <v>785</v>
      </c>
      <c r="D52" s="123" t="s">
        <v>597</v>
      </c>
      <c r="E52" s="123" t="s">
        <v>1266</v>
      </c>
      <c r="F52" s="123" t="s">
        <v>1267</v>
      </c>
      <c r="G52" s="123" t="s">
        <v>1268</v>
      </c>
      <c r="H52" s="130"/>
      <c r="I52" s="130"/>
      <c r="J52" s="130"/>
      <c r="K52" s="130"/>
      <c r="L52" s="130"/>
      <c r="M52" s="130"/>
      <c r="N52" s="130"/>
      <c r="O52" s="130"/>
      <c r="P52" s="130"/>
      <c r="Q52" s="130"/>
    </row>
    <row r="53" spans="1:17" ht="24">
      <c r="A53" s="140">
        <v>1</v>
      </c>
      <c r="B53" s="127"/>
      <c r="C53" s="140" t="s">
        <v>3064</v>
      </c>
      <c r="D53" s="125" t="s">
        <v>1293</v>
      </c>
      <c r="E53" s="126" t="s">
        <v>1270</v>
      </c>
      <c r="F53" s="126" t="s">
        <v>3057</v>
      </c>
      <c r="G53" s="126" t="s">
        <v>789</v>
      </c>
      <c r="H53" s="127"/>
      <c r="I53" s="127"/>
      <c r="J53" s="127"/>
      <c r="K53" s="127"/>
      <c r="L53" s="127"/>
      <c r="M53" s="127"/>
      <c r="N53" s="127"/>
      <c r="O53" s="127"/>
      <c r="P53" s="127"/>
      <c r="Q53" s="127"/>
    </row>
    <row r="54" spans="1:17">
      <c r="A54" s="141">
        <v>2</v>
      </c>
      <c r="B54" s="135"/>
      <c r="C54" s="125" t="s">
        <v>3067</v>
      </c>
      <c r="D54" s="125" t="s">
        <v>1293</v>
      </c>
      <c r="E54" s="126">
        <v>200</v>
      </c>
      <c r="F54" s="126" t="s">
        <v>3057</v>
      </c>
      <c r="G54" s="126" t="s">
        <v>789</v>
      </c>
      <c r="H54" s="127"/>
      <c r="I54" s="127"/>
      <c r="J54" s="127"/>
      <c r="K54" s="127"/>
      <c r="L54" s="127"/>
      <c r="M54" s="127"/>
      <c r="N54" s="127"/>
      <c r="O54" s="127"/>
      <c r="P54" s="127"/>
      <c r="Q54" s="127"/>
    </row>
    <row r="55" spans="1:17">
      <c r="A55" s="141">
        <v>3</v>
      </c>
      <c r="B55" s="125"/>
      <c r="C55" s="125" t="s">
        <v>3068</v>
      </c>
      <c r="D55" s="125" t="s">
        <v>1293</v>
      </c>
      <c r="E55" s="126">
        <v>200</v>
      </c>
      <c r="F55" s="126" t="s">
        <v>3057</v>
      </c>
      <c r="G55" s="126" t="s">
        <v>789</v>
      </c>
      <c r="H55" s="127"/>
      <c r="I55" s="127"/>
      <c r="J55" s="127"/>
      <c r="K55" s="127"/>
      <c r="L55" s="127"/>
      <c r="M55" s="127"/>
      <c r="N55" s="127"/>
      <c r="O55" s="127"/>
      <c r="P55" s="127"/>
      <c r="Q55" s="127"/>
    </row>
    <row r="56" spans="1:17">
      <c r="A56" s="141">
        <v>4</v>
      </c>
      <c r="B56" s="125"/>
      <c r="C56" s="125" t="s">
        <v>3069</v>
      </c>
      <c r="D56" s="125" t="s">
        <v>1293</v>
      </c>
      <c r="E56" s="126">
        <v>200</v>
      </c>
      <c r="F56" s="126" t="s">
        <v>3057</v>
      </c>
      <c r="G56" s="126" t="s">
        <v>789</v>
      </c>
      <c r="H56" s="127"/>
      <c r="I56" s="127"/>
      <c r="J56" s="127"/>
      <c r="K56" s="127"/>
      <c r="L56" s="127"/>
      <c r="M56" s="127"/>
      <c r="N56" s="127"/>
      <c r="O56" s="127"/>
      <c r="P56" s="127"/>
      <c r="Q56" s="127"/>
    </row>
    <row r="57" spans="1:17">
      <c r="A57" s="141">
        <v>5</v>
      </c>
      <c r="B57" s="125"/>
      <c r="C57" s="125" t="s">
        <v>1273</v>
      </c>
      <c r="D57" s="125" t="s">
        <v>1293</v>
      </c>
      <c r="E57" s="126">
        <v>200</v>
      </c>
      <c r="F57" s="126" t="s">
        <v>3057</v>
      </c>
      <c r="G57" s="126" t="s">
        <v>789</v>
      </c>
      <c r="H57" s="127"/>
      <c r="I57" s="127"/>
      <c r="J57" s="127"/>
      <c r="K57" s="127"/>
      <c r="L57" s="127"/>
      <c r="M57" s="127"/>
      <c r="N57" s="127"/>
      <c r="O57" s="127"/>
      <c r="P57" s="127"/>
      <c r="Q57" s="127"/>
    </row>
    <row r="58" spans="1:17" ht="24">
      <c r="A58" s="141">
        <v>6</v>
      </c>
      <c r="B58" s="125"/>
      <c r="C58" s="125" t="s">
        <v>1294</v>
      </c>
      <c r="D58" s="125" t="s">
        <v>1293</v>
      </c>
      <c r="E58" s="126">
        <v>200</v>
      </c>
      <c r="F58" s="126" t="s">
        <v>3057</v>
      </c>
      <c r="G58" s="126" t="s">
        <v>789</v>
      </c>
      <c r="H58" s="127"/>
      <c r="I58" s="127"/>
      <c r="J58" s="127"/>
      <c r="K58" s="127"/>
      <c r="L58" s="127"/>
      <c r="M58" s="127"/>
      <c r="N58" s="127"/>
      <c r="O58" s="127"/>
      <c r="P58" s="127"/>
      <c r="Q58" s="127"/>
    </row>
    <row r="59" spans="1:17">
      <c r="A59" s="141">
        <v>7</v>
      </c>
      <c r="B59" s="125"/>
      <c r="C59" s="125" t="s">
        <v>1275</v>
      </c>
      <c r="D59" s="125" t="s">
        <v>1293</v>
      </c>
      <c r="E59" s="126">
        <v>150</v>
      </c>
      <c r="F59" s="126" t="s">
        <v>3057</v>
      </c>
      <c r="G59" s="126" t="s">
        <v>789</v>
      </c>
      <c r="H59" s="127"/>
      <c r="I59" s="127"/>
      <c r="J59" s="127"/>
      <c r="K59" s="127"/>
      <c r="L59" s="127"/>
      <c r="M59" s="127"/>
      <c r="N59" s="127"/>
      <c r="O59" s="127"/>
      <c r="P59" s="127"/>
      <c r="Q59" s="127"/>
    </row>
    <row r="60" spans="1:17">
      <c r="A60" s="141">
        <v>8</v>
      </c>
      <c r="B60" s="125"/>
      <c r="C60" s="125" t="s">
        <v>1276</v>
      </c>
      <c r="D60" s="125" t="s">
        <v>1293</v>
      </c>
      <c r="E60" s="126">
        <v>300</v>
      </c>
      <c r="F60" s="126" t="s">
        <v>3057</v>
      </c>
      <c r="G60" s="126" t="s">
        <v>789</v>
      </c>
      <c r="H60" s="127"/>
      <c r="I60" s="127"/>
      <c r="J60" s="127"/>
      <c r="K60" s="127"/>
      <c r="L60" s="127"/>
      <c r="M60" s="127"/>
      <c r="N60" s="127"/>
      <c r="O60" s="127"/>
      <c r="P60" s="127"/>
      <c r="Q60" s="127"/>
    </row>
    <row r="61" spans="1:17">
      <c r="A61" s="132">
        <v>9</v>
      </c>
      <c r="B61" s="140"/>
      <c r="C61" s="125" t="s">
        <v>1277</v>
      </c>
      <c r="D61" s="125" t="s">
        <v>1293</v>
      </c>
      <c r="E61" s="126">
        <v>300</v>
      </c>
      <c r="F61" s="126" t="s">
        <v>3057</v>
      </c>
      <c r="G61" s="126" t="s">
        <v>789</v>
      </c>
      <c r="H61" s="127"/>
      <c r="I61" s="127"/>
      <c r="J61" s="127"/>
      <c r="K61" s="127"/>
      <c r="L61" s="127"/>
      <c r="M61" s="127"/>
      <c r="N61" s="127"/>
      <c r="O61" s="127"/>
      <c r="P61" s="127"/>
      <c r="Q61" s="127"/>
    </row>
    <row r="62" spans="1:17">
      <c r="A62" s="132">
        <v>10</v>
      </c>
      <c r="B62" s="140"/>
      <c r="C62" s="125" t="s">
        <v>1278</v>
      </c>
      <c r="D62" s="125" t="s">
        <v>1293</v>
      </c>
      <c r="E62" s="126">
        <v>300</v>
      </c>
      <c r="F62" s="126" t="s">
        <v>3057</v>
      </c>
      <c r="G62" s="126" t="s">
        <v>789</v>
      </c>
      <c r="H62" s="127"/>
      <c r="I62" s="127"/>
      <c r="J62" s="127"/>
      <c r="K62" s="127"/>
      <c r="L62" s="127"/>
      <c r="M62" s="127"/>
      <c r="N62" s="127"/>
      <c r="O62" s="127"/>
      <c r="P62" s="127"/>
      <c r="Q62" s="127"/>
    </row>
    <row r="63" spans="1:17">
      <c r="A63" s="127"/>
      <c r="B63" s="140"/>
      <c r="C63" s="125" t="s">
        <v>1279</v>
      </c>
      <c r="D63" s="125"/>
      <c r="E63" s="126">
        <v>300</v>
      </c>
      <c r="F63" s="126"/>
      <c r="G63" s="126"/>
      <c r="H63" s="127"/>
      <c r="I63" s="127"/>
      <c r="J63" s="127"/>
      <c r="K63" s="127"/>
      <c r="L63" s="127"/>
      <c r="M63" s="127"/>
      <c r="N63" s="127"/>
      <c r="O63" s="127"/>
      <c r="P63" s="127"/>
      <c r="Q63" s="127"/>
    </row>
    <row r="64" spans="1:17">
      <c r="A64" s="129" t="s">
        <v>1280</v>
      </c>
      <c r="B64" s="125"/>
      <c r="C64" s="125"/>
      <c r="D64" s="125"/>
      <c r="E64" s="126">
        <v>3550</v>
      </c>
      <c r="F64" s="126" t="s">
        <v>3062</v>
      </c>
      <c r="G64" s="126" t="s">
        <v>851</v>
      </c>
      <c r="H64" s="127"/>
      <c r="I64" s="127"/>
      <c r="J64" s="127"/>
      <c r="K64" s="127"/>
      <c r="L64" s="127"/>
      <c r="M64" s="127"/>
      <c r="N64" s="127"/>
      <c r="O64" s="127"/>
      <c r="P64" s="127"/>
      <c r="Q64" s="127"/>
    </row>
    <row r="65" spans="1:17">
      <c r="A65" s="201" t="s">
        <v>3063</v>
      </c>
      <c r="B65" s="201"/>
      <c r="C65" s="201"/>
      <c r="D65" s="201"/>
      <c r="E65" s="201"/>
      <c r="F65" s="201"/>
      <c r="G65" s="201"/>
      <c r="H65" s="127"/>
      <c r="I65" s="127"/>
      <c r="J65" s="127"/>
      <c r="K65" s="127"/>
      <c r="L65" s="127"/>
      <c r="M65" s="127"/>
      <c r="N65" s="127"/>
      <c r="O65" s="127"/>
      <c r="P65" s="127"/>
      <c r="Q65" s="127"/>
    </row>
    <row r="66" spans="1:17">
      <c r="A66" s="130"/>
      <c r="B66" s="130"/>
      <c r="C66" s="130"/>
      <c r="D66" s="130"/>
      <c r="E66" s="130"/>
      <c r="F66" s="130"/>
      <c r="G66" s="130"/>
      <c r="H66" s="130"/>
      <c r="I66" s="130"/>
      <c r="J66" s="130"/>
      <c r="K66" s="130"/>
      <c r="L66" s="130"/>
      <c r="M66" s="130"/>
      <c r="N66" s="130"/>
      <c r="O66" s="130"/>
      <c r="P66" s="130"/>
      <c r="Q66" s="130"/>
    </row>
    <row r="67" spans="1:17" ht="18.75">
      <c r="A67" s="202" t="s">
        <v>156</v>
      </c>
      <c r="B67" s="202"/>
      <c r="C67" s="202"/>
      <c r="D67" s="202"/>
      <c r="E67" s="202"/>
      <c r="F67" s="202"/>
      <c r="G67" s="202"/>
      <c r="H67" s="131"/>
      <c r="I67" s="131"/>
      <c r="J67" s="131"/>
      <c r="K67" s="131"/>
      <c r="L67" s="131"/>
      <c r="M67" s="131"/>
      <c r="N67" s="131"/>
      <c r="O67" s="131"/>
      <c r="P67" s="131"/>
      <c r="Q67" s="131"/>
    </row>
    <row r="68" spans="1:17" ht="36">
      <c r="A68" s="137" t="s">
        <v>1551</v>
      </c>
      <c r="B68" s="123" t="s">
        <v>595</v>
      </c>
      <c r="C68" s="123" t="s">
        <v>785</v>
      </c>
      <c r="D68" s="123" t="s">
        <v>597</v>
      </c>
      <c r="E68" s="123" t="s">
        <v>1266</v>
      </c>
      <c r="F68" s="123" t="s">
        <v>1267</v>
      </c>
      <c r="G68" s="123" t="s">
        <v>1268</v>
      </c>
      <c r="H68" s="130"/>
      <c r="I68" s="130"/>
      <c r="J68" s="130"/>
      <c r="K68" s="130"/>
      <c r="L68" s="130"/>
      <c r="M68" s="130"/>
      <c r="N68" s="130"/>
      <c r="O68" s="130"/>
      <c r="P68" s="130"/>
      <c r="Q68" s="130"/>
    </row>
    <row r="69" spans="1:17" ht="24">
      <c r="A69" s="140">
        <v>1</v>
      </c>
      <c r="B69" s="125"/>
      <c r="C69" s="125" t="s">
        <v>3064</v>
      </c>
      <c r="D69" s="125" t="s">
        <v>1295</v>
      </c>
      <c r="E69" s="126" t="s">
        <v>1270</v>
      </c>
      <c r="F69" s="126" t="s">
        <v>3057</v>
      </c>
      <c r="G69" s="126" t="s">
        <v>789</v>
      </c>
      <c r="H69" s="127"/>
      <c r="I69" s="127"/>
      <c r="J69" s="127"/>
      <c r="K69" s="127"/>
      <c r="L69" s="127"/>
      <c r="M69" s="127"/>
      <c r="N69" s="127"/>
      <c r="O69" s="127"/>
      <c r="P69" s="127"/>
      <c r="Q69" s="127"/>
    </row>
    <row r="70" spans="1:17">
      <c r="A70" s="141">
        <v>2</v>
      </c>
      <c r="B70" s="125"/>
      <c r="C70" s="125" t="s">
        <v>3067</v>
      </c>
      <c r="D70" s="125" t="s">
        <v>1295</v>
      </c>
      <c r="E70" s="126">
        <v>200</v>
      </c>
      <c r="F70" s="126" t="s">
        <v>3057</v>
      </c>
      <c r="G70" s="126" t="s">
        <v>789</v>
      </c>
      <c r="H70" s="127"/>
      <c r="I70" s="127"/>
      <c r="J70" s="127"/>
      <c r="K70" s="127"/>
      <c r="L70" s="127"/>
      <c r="M70" s="127"/>
      <c r="N70" s="127"/>
      <c r="O70" s="127"/>
      <c r="P70" s="127"/>
      <c r="Q70" s="127"/>
    </row>
    <row r="71" spans="1:17">
      <c r="A71" s="141">
        <v>3</v>
      </c>
      <c r="B71" s="125"/>
      <c r="C71" s="125" t="s">
        <v>3068</v>
      </c>
      <c r="D71" s="125" t="s">
        <v>1295</v>
      </c>
      <c r="E71" s="126">
        <v>200</v>
      </c>
      <c r="F71" s="126" t="s">
        <v>3057</v>
      </c>
      <c r="G71" s="126" t="s">
        <v>789</v>
      </c>
      <c r="H71" s="127"/>
      <c r="I71" s="127"/>
      <c r="J71" s="127"/>
      <c r="K71" s="127"/>
      <c r="L71" s="127"/>
      <c r="M71" s="127"/>
      <c r="N71" s="127"/>
      <c r="O71" s="127"/>
      <c r="P71" s="127"/>
      <c r="Q71" s="127"/>
    </row>
    <row r="72" spans="1:17">
      <c r="A72" s="141">
        <v>4</v>
      </c>
      <c r="B72" s="125"/>
      <c r="C72" s="125" t="s">
        <v>3069</v>
      </c>
      <c r="D72" s="125" t="s">
        <v>1295</v>
      </c>
      <c r="E72" s="126">
        <v>200</v>
      </c>
      <c r="F72" s="126" t="s">
        <v>3057</v>
      </c>
      <c r="G72" s="126" t="s">
        <v>789</v>
      </c>
      <c r="H72" s="127"/>
      <c r="I72" s="127"/>
      <c r="J72" s="127"/>
      <c r="K72" s="127"/>
      <c r="L72" s="127"/>
      <c r="M72" s="127"/>
      <c r="N72" s="127"/>
      <c r="O72" s="127"/>
      <c r="P72" s="127"/>
      <c r="Q72" s="127"/>
    </row>
    <row r="73" spans="1:17">
      <c r="A73" s="141">
        <v>5</v>
      </c>
      <c r="B73" s="125"/>
      <c r="C73" s="125" t="s">
        <v>1273</v>
      </c>
      <c r="D73" s="125" t="s">
        <v>1295</v>
      </c>
      <c r="E73" s="126">
        <v>200</v>
      </c>
      <c r="F73" s="126" t="s">
        <v>3057</v>
      </c>
      <c r="G73" s="126" t="s">
        <v>789</v>
      </c>
      <c r="H73" s="127"/>
      <c r="I73" s="127"/>
      <c r="J73" s="127"/>
      <c r="K73" s="127"/>
      <c r="L73" s="127"/>
      <c r="M73" s="127"/>
      <c r="N73" s="127"/>
      <c r="O73" s="127"/>
      <c r="P73" s="127"/>
      <c r="Q73" s="127"/>
    </row>
    <row r="74" spans="1:17">
      <c r="A74" s="141">
        <v>6</v>
      </c>
      <c r="B74" s="125"/>
      <c r="C74" s="125" t="s">
        <v>1283</v>
      </c>
      <c r="D74" s="125" t="s">
        <v>1295</v>
      </c>
      <c r="E74" s="126">
        <v>200</v>
      </c>
      <c r="F74" s="126" t="s">
        <v>3057</v>
      </c>
      <c r="G74" s="126" t="s">
        <v>789</v>
      </c>
      <c r="H74" s="127"/>
      <c r="I74" s="127"/>
      <c r="J74" s="127"/>
      <c r="K74" s="127"/>
      <c r="L74" s="127"/>
      <c r="M74" s="127"/>
      <c r="N74" s="127"/>
      <c r="O74" s="127"/>
      <c r="P74" s="127"/>
      <c r="Q74" s="127"/>
    </row>
    <row r="75" spans="1:17">
      <c r="A75" s="141">
        <v>7</v>
      </c>
      <c r="B75" s="125"/>
      <c r="C75" s="125" t="s">
        <v>1282</v>
      </c>
      <c r="D75" s="125" t="s">
        <v>1295</v>
      </c>
      <c r="E75" s="126">
        <v>200</v>
      </c>
      <c r="F75" s="126" t="s">
        <v>3057</v>
      </c>
      <c r="G75" s="126" t="s">
        <v>789</v>
      </c>
      <c r="H75" s="127"/>
      <c r="I75" s="127"/>
      <c r="J75" s="127"/>
      <c r="K75" s="127"/>
      <c r="L75" s="127"/>
      <c r="M75" s="127"/>
      <c r="N75" s="127"/>
      <c r="O75" s="127"/>
      <c r="P75" s="127"/>
      <c r="Q75" s="127"/>
    </row>
    <row r="76" spans="1:17">
      <c r="A76" s="141">
        <v>8</v>
      </c>
      <c r="B76" s="125"/>
      <c r="C76" s="125" t="s">
        <v>887</v>
      </c>
      <c r="D76" s="125" t="s">
        <v>1295</v>
      </c>
      <c r="E76" s="133">
        <v>200</v>
      </c>
      <c r="F76" s="126" t="s">
        <v>3057</v>
      </c>
      <c r="G76" s="126" t="s">
        <v>789</v>
      </c>
      <c r="H76" s="127"/>
      <c r="I76" s="127"/>
      <c r="J76" s="127"/>
      <c r="K76" s="127"/>
      <c r="L76" s="127"/>
      <c r="M76" s="127"/>
      <c r="N76" s="127"/>
      <c r="O76" s="127"/>
      <c r="P76" s="127"/>
      <c r="Q76" s="127"/>
    </row>
    <row r="77" spans="1:17">
      <c r="A77" s="132">
        <v>9</v>
      </c>
      <c r="B77" s="140"/>
      <c r="C77" s="125" t="s">
        <v>1275</v>
      </c>
      <c r="D77" s="125" t="s">
        <v>1295</v>
      </c>
      <c r="E77" s="136">
        <v>150</v>
      </c>
      <c r="F77" s="126" t="s">
        <v>3057</v>
      </c>
      <c r="G77" s="126" t="s">
        <v>789</v>
      </c>
      <c r="H77" s="127"/>
      <c r="I77" s="127"/>
      <c r="J77" s="127"/>
      <c r="K77" s="127"/>
      <c r="L77" s="127"/>
      <c r="M77" s="127"/>
      <c r="N77" s="127"/>
      <c r="O77" s="127"/>
      <c r="P77" s="127"/>
      <c r="Q77" s="127"/>
    </row>
    <row r="78" spans="1:17">
      <c r="A78" s="132">
        <v>10</v>
      </c>
      <c r="B78" s="140"/>
      <c r="C78" s="125" t="s">
        <v>1276</v>
      </c>
      <c r="D78" s="125" t="s">
        <v>1295</v>
      </c>
      <c r="E78" s="126">
        <v>200</v>
      </c>
      <c r="F78" s="126" t="s">
        <v>3057</v>
      </c>
      <c r="G78" s="126" t="s">
        <v>789</v>
      </c>
      <c r="H78" s="127"/>
      <c r="I78" s="127"/>
      <c r="J78" s="127"/>
      <c r="K78" s="127"/>
      <c r="L78" s="127"/>
      <c r="M78" s="127"/>
      <c r="N78" s="127"/>
      <c r="O78" s="127"/>
      <c r="P78" s="127"/>
      <c r="Q78" s="127"/>
    </row>
    <row r="79" spans="1:17">
      <c r="A79" s="132">
        <v>11</v>
      </c>
      <c r="B79" s="140"/>
      <c r="C79" s="125" t="s">
        <v>1277</v>
      </c>
      <c r="D79" s="125" t="s">
        <v>1295</v>
      </c>
      <c r="E79" s="126">
        <v>200</v>
      </c>
      <c r="F79" s="126" t="s">
        <v>3057</v>
      </c>
      <c r="G79" s="126" t="s">
        <v>789</v>
      </c>
      <c r="H79" s="127"/>
      <c r="I79" s="127"/>
      <c r="J79" s="127"/>
      <c r="K79" s="127"/>
      <c r="L79" s="127"/>
      <c r="M79" s="127"/>
      <c r="N79" s="127"/>
      <c r="O79" s="127"/>
      <c r="P79" s="127"/>
      <c r="Q79" s="127"/>
    </row>
    <row r="80" spans="1:17">
      <c r="A80" s="127"/>
      <c r="B80" s="140"/>
      <c r="C80" s="125" t="s">
        <v>1279</v>
      </c>
      <c r="D80" s="126"/>
      <c r="E80" s="126">
        <v>300</v>
      </c>
      <c r="F80" s="126"/>
      <c r="G80" s="126"/>
      <c r="H80" s="127"/>
      <c r="I80" s="127"/>
      <c r="J80" s="127"/>
      <c r="K80" s="127"/>
      <c r="L80" s="127"/>
      <c r="M80" s="127"/>
      <c r="N80" s="127"/>
      <c r="O80" s="127"/>
      <c r="P80" s="127"/>
      <c r="Q80" s="127"/>
    </row>
    <row r="81" spans="1:17">
      <c r="A81" s="129" t="s">
        <v>1280</v>
      </c>
      <c r="B81" s="200"/>
      <c r="C81" s="200"/>
      <c r="D81" s="200"/>
      <c r="E81" s="126">
        <v>3450</v>
      </c>
      <c r="F81" s="126" t="s">
        <v>3062</v>
      </c>
      <c r="G81" s="126" t="s">
        <v>851</v>
      </c>
      <c r="H81" s="127"/>
      <c r="I81" s="127"/>
      <c r="J81" s="127"/>
      <c r="K81" s="127"/>
      <c r="L81" s="127"/>
      <c r="M81" s="127"/>
      <c r="N81" s="127"/>
      <c r="O81" s="127"/>
      <c r="P81" s="127"/>
      <c r="Q81" s="127"/>
    </row>
    <row r="82" spans="1:17">
      <c r="A82" s="201" t="s">
        <v>3063</v>
      </c>
      <c r="B82" s="201"/>
      <c r="C82" s="201"/>
      <c r="D82" s="201"/>
      <c r="E82" s="201"/>
      <c r="F82" s="201"/>
      <c r="G82" s="201"/>
      <c r="H82" s="127"/>
      <c r="I82" s="127"/>
      <c r="J82" s="127"/>
      <c r="K82" s="127"/>
      <c r="L82" s="127"/>
      <c r="M82" s="127"/>
      <c r="N82" s="127"/>
      <c r="O82" s="127"/>
      <c r="P82" s="127"/>
      <c r="Q82" s="127"/>
    </row>
    <row r="83" spans="1:17">
      <c r="A83" s="130"/>
      <c r="B83" s="130"/>
      <c r="C83" s="130"/>
      <c r="D83" s="130"/>
      <c r="E83" s="130"/>
      <c r="F83" s="130"/>
      <c r="G83" s="130"/>
      <c r="H83" s="130"/>
      <c r="I83" s="130"/>
      <c r="J83" s="130"/>
      <c r="K83" s="130"/>
      <c r="L83" s="130"/>
      <c r="M83" s="130"/>
      <c r="N83" s="130"/>
      <c r="O83" s="130"/>
      <c r="P83" s="130"/>
      <c r="Q83" s="130"/>
    </row>
    <row r="84" spans="1:17" ht="18.75">
      <c r="A84" s="204" t="s">
        <v>157</v>
      </c>
      <c r="B84" s="204"/>
      <c r="C84" s="204"/>
      <c r="D84" s="204"/>
      <c r="E84" s="204"/>
      <c r="F84" s="204"/>
      <c r="G84" s="204"/>
      <c r="H84" s="204"/>
      <c r="I84" s="130"/>
      <c r="J84" s="130"/>
      <c r="K84" s="130"/>
      <c r="L84" s="130"/>
      <c r="M84" s="130"/>
      <c r="N84" s="130"/>
      <c r="O84" s="130"/>
      <c r="P84" s="130"/>
      <c r="Q84" s="130"/>
    </row>
    <row r="85" spans="1:17">
      <c r="A85" s="203" t="s">
        <v>1551</v>
      </c>
      <c r="B85" s="203" t="s">
        <v>595</v>
      </c>
      <c r="C85" s="203" t="s">
        <v>785</v>
      </c>
      <c r="D85" s="203" t="s">
        <v>597</v>
      </c>
      <c r="E85" s="212" t="s">
        <v>1266</v>
      </c>
      <c r="F85" s="212"/>
      <c r="G85" s="203" t="s">
        <v>1267</v>
      </c>
      <c r="H85" s="203" t="s">
        <v>1268</v>
      </c>
      <c r="I85" s="138"/>
      <c r="J85" s="138"/>
      <c r="K85" s="138"/>
      <c r="L85" s="138"/>
      <c r="M85" s="138"/>
      <c r="N85" s="138"/>
      <c r="O85" s="138"/>
      <c r="P85" s="138"/>
      <c r="Q85" s="138"/>
    </row>
    <row r="86" spans="1:17">
      <c r="A86" s="203"/>
      <c r="B86" s="203"/>
      <c r="C86" s="203"/>
      <c r="D86" s="203"/>
      <c r="E86" s="139" t="s">
        <v>3070</v>
      </c>
      <c r="F86" s="139" t="s">
        <v>3071</v>
      </c>
      <c r="G86" s="203"/>
      <c r="H86" s="203"/>
      <c r="I86" s="138"/>
      <c r="J86" s="138"/>
      <c r="K86" s="138"/>
      <c r="L86" s="138"/>
      <c r="M86" s="138"/>
      <c r="N86" s="138"/>
      <c r="O86" s="138"/>
      <c r="P86" s="138"/>
      <c r="Q86" s="138"/>
    </row>
    <row r="87" spans="1:17">
      <c r="A87" s="206">
        <v>1</v>
      </c>
      <c r="B87" s="208" t="s">
        <v>1296</v>
      </c>
      <c r="C87" s="126" t="s">
        <v>1297</v>
      </c>
      <c r="D87" s="125" t="s">
        <v>1298</v>
      </c>
      <c r="E87" s="126">
        <v>150</v>
      </c>
      <c r="F87" s="126">
        <v>150</v>
      </c>
      <c r="G87" s="126" t="s">
        <v>3072</v>
      </c>
      <c r="H87" s="125" t="s">
        <v>789</v>
      </c>
      <c r="I87" s="127"/>
      <c r="J87" s="127"/>
      <c r="K87" s="127"/>
      <c r="L87" s="127"/>
      <c r="M87" s="127"/>
      <c r="N87" s="127"/>
      <c r="O87" s="127"/>
      <c r="P87" s="127"/>
      <c r="Q87" s="127"/>
    </row>
    <row r="88" spans="1:17">
      <c r="A88" s="206"/>
      <c r="B88" s="208"/>
      <c r="C88" s="126" t="s">
        <v>1299</v>
      </c>
      <c r="D88" s="125" t="s">
        <v>1298</v>
      </c>
      <c r="E88" s="126">
        <v>150</v>
      </c>
      <c r="F88" s="126">
        <v>150</v>
      </c>
      <c r="G88" s="126" t="s">
        <v>3072</v>
      </c>
      <c r="H88" s="125" t="s">
        <v>789</v>
      </c>
      <c r="I88" s="127"/>
      <c r="J88" s="127"/>
      <c r="K88" s="127"/>
      <c r="L88" s="127"/>
      <c r="M88" s="127"/>
      <c r="N88" s="127"/>
      <c r="O88" s="127"/>
      <c r="P88" s="127"/>
      <c r="Q88" s="127"/>
    </row>
    <row r="89" spans="1:17">
      <c r="A89" s="206"/>
      <c r="B89" s="208"/>
      <c r="C89" s="125" t="s">
        <v>1300</v>
      </c>
      <c r="D89" s="125" t="s">
        <v>1298</v>
      </c>
      <c r="E89" s="126">
        <v>150</v>
      </c>
      <c r="F89" s="126">
        <v>150</v>
      </c>
      <c r="G89" s="126" t="s">
        <v>3072</v>
      </c>
      <c r="H89" s="125" t="s">
        <v>789</v>
      </c>
      <c r="I89" s="127"/>
      <c r="J89" s="127"/>
      <c r="K89" s="127"/>
      <c r="L89" s="127"/>
      <c r="M89" s="127"/>
      <c r="N89" s="127"/>
      <c r="O89" s="127"/>
      <c r="P89" s="127"/>
      <c r="Q89" s="127"/>
    </row>
    <row r="90" spans="1:17">
      <c r="A90" s="206"/>
      <c r="B90" s="208"/>
      <c r="C90" s="125" t="s">
        <v>1301</v>
      </c>
      <c r="D90" s="125" t="s">
        <v>1298</v>
      </c>
      <c r="E90" s="126">
        <v>150</v>
      </c>
      <c r="F90" s="126">
        <v>150</v>
      </c>
      <c r="G90" s="126" t="s">
        <v>3072</v>
      </c>
      <c r="H90" s="125" t="s">
        <v>789</v>
      </c>
      <c r="I90" s="127"/>
      <c r="J90" s="127"/>
      <c r="K90" s="127"/>
      <c r="L90" s="127"/>
      <c r="M90" s="127"/>
      <c r="N90" s="127"/>
      <c r="O90" s="127"/>
      <c r="P90" s="127"/>
      <c r="Q90" s="127"/>
    </row>
    <row r="91" spans="1:17">
      <c r="A91" s="206"/>
      <c r="B91" s="208"/>
      <c r="C91" s="125" t="s">
        <v>1302</v>
      </c>
      <c r="D91" s="125" t="s">
        <v>1298</v>
      </c>
      <c r="E91" s="126">
        <v>150</v>
      </c>
      <c r="F91" s="126">
        <v>150</v>
      </c>
      <c r="G91" s="126" t="s">
        <v>3072</v>
      </c>
      <c r="H91" s="125" t="s">
        <v>789</v>
      </c>
      <c r="I91" s="127"/>
      <c r="J91" s="127"/>
      <c r="K91" s="127"/>
      <c r="L91" s="127"/>
      <c r="M91" s="127"/>
      <c r="N91" s="127"/>
      <c r="O91" s="127"/>
      <c r="P91" s="127"/>
      <c r="Q91" s="127"/>
    </row>
    <row r="92" spans="1:17">
      <c r="A92" s="206"/>
      <c r="B92" s="208"/>
      <c r="C92" s="125" t="s">
        <v>3073</v>
      </c>
      <c r="D92" s="125" t="s">
        <v>1298</v>
      </c>
      <c r="E92" s="126">
        <v>750</v>
      </c>
      <c r="F92" s="126">
        <v>750</v>
      </c>
      <c r="G92" s="126" t="s">
        <v>3072</v>
      </c>
      <c r="H92" s="125" t="s">
        <v>789</v>
      </c>
      <c r="I92" s="127"/>
      <c r="J92" s="127"/>
      <c r="K92" s="127"/>
      <c r="L92" s="127"/>
      <c r="M92" s="127"/>
      <c r="N92" s="127"/>
      <c r="O92" s="127"/>
      <c r="P92" s="127"/>
      <c r="Q92" s="127"/>
    </row>
    <row r="93" spans="1:17" ht="13.5" customHeight="1">
      <c r="A93" s="205">
        <v>2</v>
      </c>
      <c r="B93" s="209" t="s">
        <v>844</v>
      </c>
      <c r="C93" s="125" t="s">
        <v>3074</v>
      </c>
      <c r="D93" s="125" t="s">
        <v>1298</v>
      </c>
      <c r="E93" s="126">
        <v>200</v>
      </c>
      <c r="F93" s="126">
        <v>200</v>
      </c>
      <c r="G93" s="126" t="s">
        <v>3072</v>
      </c>
      <c r="H93" s="125" t="s">
        <v>789</v>
      </c>
      <c r="I93" s="127"/>
      <c r="J93" s="127"/>
      <c r="K93" s="127"/>
      <c r="L93" s="127"/>
      <c r="M93" s="127"/>
      <c r="N93" s="127"/>
      <c r="O93" s="127"/>
      <c r="P93" s="127"/>
      <c r="Q93" s="127"/>
    </row>
    <row r="94" spans="1:17">
      <c r="A94" s="205"/>
      <c r="B94" s="210"/>
      <c r="C94" s="125" t="s">
        <v>649</v>
      </c>
      <c r="D94" s="125" t="s">
        <v>1298</v>
      </c>
      <c r="E94" s="126">
        <v>200</v>
      </c>
      <c r="F94" s="126">
        <v>200</v>
      </c>
      <c r="G94" s="126" t="s">
        <v>3072</v>
      </c>
      <c r="H94" s="125" t="s">
        <v>789</v>
      </c>
      <c r="I94" s="127"/>
      <c r="J94" s="127"/>
      <c r="K94" s="127"/>
      <c r="L94" s="127"/>
      <c r="M94" s="127"/>
      <c r="N94" s="127"/>
      <c r="O94" s="127"/>
      <c r="P94" s="127"/>
      <c r="Q94" s="127"/>
    </row>
    <row r="95" spans="1:17">
      <c r="A95" s="205"/>
      <c r="B95" s="210"/>
      <c r="C95" s="125" t="s">
        <v>1325</v>
      </c>
      <c r="D95" s="125" t="s">
        <v>1298</v>
      </c>
      <c r="E95" s="126"/>
      <c r="F95" s="126">
        <v>200</v>
      </c>
      <c r="G95" s="126" t="s">
        <v>3072</v>
      </c>
      <c r="H95" s="125" t="s">
        <v>789</v>
      </c>
      <c r="I95" s="127"/>
      <c r="J95" s="127"/>
      <c r="K95" s="127"/>
      <c r="L95" s="127"/>
      <c r="M95" s="127"/>
      <c r="N95" s="127"/>
      <c r="O95" s="127"/>
      <c r="P95" s="127"/>
      <c r="Q95" s="127"/>
    </row>
    <row r="96" spans="1:17">
      <c r="A96" s="205"/>
      <c r="B96" s="210"/>
      <c r="C96" s="125" t="s">
        <v>3075</v>
      </c>
      <c r="D96" s="125" t="s">
        <v>1298</v>
      </c>
      <c r="E96" s="126">
        <v>100</v>
      </c>
      <c r="F96" s="126"/>
      <c r="G96" s="126" t="s">
        <v>3072</v>
      </c>
      <c r="H96" s="125" t="s">
        <v>789</v>
      </c>
      <c r="I96" s="127"/>
      <c r="J96" s="127"/>
      <c r="K96" s="127"/>
      <c r="L96" s="127"/>
      <c r="M96" s="127"/>
      <c r="N96" s="127"/>
      <c r="O96" s="127"/>
      <c r="P96" s="127"/>
      <c r="Q96" s="127"/>
    </row>
    <row r="97" spans="1:17">
      <c r="A97" s="205"/>
      <c r="B97" s="210"/>
      <c r="C97" s="125" t="s">
        <v>3076</v>
      </c>
      <c r="D97" s="125" t="s">
        <v>1298</v>
      </c>
      <c r="E97" s="126">
        <v>100</v>
      </c>
      <c r="F97" s="126"/>
      <c r="G97" s="126" t="s">
        <v>3072</v>
      </c>
      <c r="H97" s="125" t="s">
        <v>789</v>
      </c>
      <c r="I97" s="127"/>
      <c r="J97" s="127"/>
      <c r="K97" s="127"/>
      <c r="L97" s="127"/>
      <c r="M97" s="127"/>
      <c r="N97" s="127"/>
      <c r="O97" s="127"/>
      <c r="P97" s="127"/>
      <c r="Q97" s="127"/>
    </row>
    <row r="98" spans="1:17">
      <c r="A98" s="205"/>
      <c r="B98" s="205"/>
      <c r="C98" s="125" t="s">
        <v>3077</v>
      </c>
      <c r="D98" s="125" t="s">
        <v>1298</v>
      </c>
      <c r="E98" s="126">
        <v>200</v>
      </c>
      <c r="F98" s="126">
        <v>200</v>
      </c>
      <c r="G98" s="126" t="s">
        <v>3072</v>
      </c>
      <c r="H98" s="125" t="s">
        <v>789</v>
      </c>
      <c r="I98" s="127"/>
      <c r="J98" s="127"/>
      <c r="K98" s="127"/>
      <c r="L98" s="127"/>
      <c r="M98" s="127"/>
      <c r="N98" s="127"/>
      <c r="O98" s="127"/>
      <c r="P98" s="127"/>
      <c r="Q98" s="127"/>
    </row>
    <row r="99" spans="1:17" ht="13.5" customHeight="1">
      <c r="A99" s="206">
        <v>3</v>
      </c>
      <c r="B99" s="209" t="s">
        <v>1303</v>
      </c>
      <c r="C99" s="125" t="s">
        <v>1304</v>
      </c>
      <c r="D99" s="125" t="s">
        <v>1298</v>
      </c>
      <c r="E99" s="126">
        <v>150</v>
      </c>
      <c r="F99" s="126">
        <v>150</v>
      </c>
      <c r="G99" s="126" t="s">
        <v>3072</v>
      </c>
      <c r="H99" s="125" t="s">
        <v>789</v>
      </c>
      <c r="I99" s="127"/>
      <c r="J99" s="127"/>
      <c r="K99" s="127"/>
      <c r="L99" s="127"/>
      <c r="M99" s="127"/>
      <c r="N99" s="127"/>
      <c r="O99" s="127"/>
      <c r="P99" s="127"/>
      <c r="Q99" s="127"/>
    </row>
    <row r="100" spans="1:17">
      <c r="A100" s="206"/>
      <c r="B100" s="210"/>
      <c r="C100" s="125" t="s">
        <v>3078</v>
      </c>
      <c r="D100" s="125" t="s">
        <v>1298</v>
      </c>
      <c r="E100" s="126">
        <v>300</v>
      </c>
      <c r="F100" s="126"/>
      <c r="G100" s="126" t="s">
        <v>3072</v>
      </c>
      <c r="H100" s="125" t="s">
        <v>789</v>
      </c>
      <c r="I100" s="127"/>
      <c r="J100" s="127"/>
      <c r="K100" s="127"/>
      <c r="L100" s="127"/>
      <c r="M100" s="127"/>
      <c r="N100" s="127"/>
      <c r="O100" s="127"/>
      <c r="P100" s="127"/>
      <c r="Q100" s="127"/>
    </row>
    <row r="101" spans="1:17">
      <c r="A101" s="206">
        <v>4</v>
      </c>
      <c r="B101" s="211" t="s">
        <v>1305</v>
      </c>
      <c r="C101" s="125" t="s">
        <v>1306</v>
      </c>
      <c r="D101" s="125" t="s">
        <v>1298</v>
      </c>
      <c r="E101" s="126">
        <v>100</v>
      </c>
      <c r="F101" s="126">
        <v>100</v>
      </c>
      <c r="G101" s="126" t="s">
        <v>3072</v>
      </c>
      <c r="H101" s="125" t="s">
        <v>789</v>
      </c>
      <c r="I101" s="127"/>
      <c r="J101" s="127"/>
      <c r="K101" s="127"/>
      <c r="L101" s="127"/>
      <c r="M101" s="127"/>
      <c r="N101" s="127"/>
      <c r="O101" s="127"/>
      <c r="P101" s="127"/>
      <c r="Q101" s="127"/>
    </row>
    <row r="102" spans="1:17">
      <c r="A102" s="206"/>
      <c r="B102" s="211"/>
      <c r="C102" s="125" t="s">
        <v>1307</v>
      </c>
      <c r="D102" s="125" t="s">
        <v>1298</v>
      </c>
      <c r="E102" s="126">
        <v>100</v>
      </c>
      <c r="F102" s="126">
        <v>100</v>
      </c>
      <c r="G102" s="126" t="s">
        <v>3072</v>
      </c>
      <c r="H102" s="125" t="s">
        <v>789</v>
      </c>
      <c r="I102" s="127"/>
      <c r="J102" s="127"/>
      <c r="K102" s="127"/>
      <c r="L102" s="127"/>
      <c r="M102" s="127"/>
      <c r="N102" s="127"/>
      <c r="O102" s="127"/>
      <c r="P102" s="127"/>
      <c r="Q102" s="127"/>
    </row>
    <row r="103" spans="1:17">
      <c r="A103" s="206"/>
      <c r="B103" s="211"/>
      <c r="C103" s="125" t="s">
        <v>3079</v>
      </c>
      <c r="D103" s="125" t="s">
        <v>1298</v>
      </c>
      <c r="E103" s="126">
        <v>100</v>
      </c>
      <c r="F103" s="126">
        <v>100</v>
      </c>
      <c r="G103" s="126" t="s">
        <v>3072</v>
      </c>
      <c r="H103" s="125" t="s">
        <v>789</v>
      </c>
      <c r="I103" s="127"/>
      <c r="J103" s="127"/>
      <c r="K103" s="127"/>
      <c r="L103" s="127"/>
      <c r="M103" s="127"/>
      <c r="N103" s="127"/>
      <c r="O103" s="127"/>
      <c r="P103" s="127"/>
      <c r="Q103" s="127"/>
    </row>
    <row r="104" spans="1:17">
      <c r="A104" s="206"/>
      <c r="B104" s="211"/>
      <c r="C104" s="125" t="s">
        <v>3080</v>
      </c>
      <c r="D104" s="125" t="s">
        <v>1298</v>
      </c>
      <c r="E104" s="126">
        <v>100</v>
      </c>
      <c r="F104" s="126">
        <v>100</v>
      </c>
      <c r="G104" s="126" t="s">
        <v>3072</v>
      </c>
      <c r="H104" s="125" t="s">
        <v>789</v>
      </c>
      <c r="I104" s="127"/>
      <c r="J104" s="127"/>
      <c r="K104" s="127"/>
      <c r="L104" s="127"/>
      <c r="M104" s="127"/>
      <c r="N104" s="127"/>
      <c r="O104" s="127"/>
      <c r="P104" s="127"/>
      <c r="Q104" s="127"/>
    </row>
    <row r="105" spans="1:17">
      <c r="A105" s="205">
        <v>5</v>
      </c>
      <c r="B105" s="209" t="s">
        <v>1308</v>
      </c>
      <c r="C105" s="125" t="s">
        <v>1309</v>
      </c>
      <c r="D105" s="125" t="s">
        <v>1298</v>
      </c>
      <c r="E105" s="126">
        <v>200</v>
      </c>
      <c r="F105" s="126">
        <v>200</v>
      </c>
      <c r="G105" s="126" t="s">
        <v>3072</v>
      </c>
      <c r="H105" s="125" t="s">
        <v>789</v>
      </c>
      <c r="I105" s="127"/>
      <c r="J105" s="127"/>
      <c r="K105" s="127"/>
      <c r="L105" s="127"/>
      <c r="M105" s="127"/>
      <c r="N105" s="127"/>
      <c r="O105" s="127"/>
      <c r="P105" s="127"/>
      <c r="Q105" s="127"/>
    </row>
    <row r="106" spans="1:17">
      <c r="A106" s="205"/>
      <c r="B106" s="210"/>
      <c r="C106" s="126" t="s">
        <v>1310</v>
      </c>
      <c r="D106" s="125" t="s">
        <v>1298</v>
      </c>
      <c r="E106" s="126">
        <v>800</v>
      </c>
      <c r="F106" s="126">
        <v>800</v>
      </c>
      <c r="G106" s="126" t="s">
        <v>3072</v>
      </c>
      <c r="H106" s="125" t="s">
        <v>789</v>
      </c>
      <c r="I106" s="127"/>
      <c r="J106" s="127"/>
      <c r="K106" s="127"/>
      <c r="L106" s="127"/>
      <c r="M106" s="127"/>
      <c r="N106" s="127"/>
      <c r="O106" s="127"/>
      <c r="P106" s="127"/>
      <c r="Q106" s="127"/>
    </row>
    <row r="107" spans="1:17">
      <c r="A107" s="205"/>
      <c r="B107" s="205"/>
      <c r="C107" s="126" t="s">
        <v>1311</v>
      </c>
      <c r="D107" s="125" t="s">
        <v>1298</v>
      </c>
      <c r="E107" s="126">
        <v>500</v>
      </c>
      <c r="F107" s="126">
        <v>500</v>
      </c>
      <c r="G107" s="126" t="s">
        <v>3072</v>
      </c>
      <c r="H107" s="125" t="s">
        <v>789</v>
      </c>
      <c r="I107" s="127"/>
      <c r="J107" s="127"/>
      <c r="K107" s="127"/>
      <c r="L107" s="127"/>
      <c r="M107" s="127"/>
      <c r="N107" s="127"/>
      <c r="O107" s="127"/>
      <c r="P107" s="127"/>
      <c r="Q107" s="127"/>
    </row>
    <row r="108" spans="1:17">
      <c r="A108" s="141">
        <v>6</v>
      </c>
      <c r="B108" s="126"/>
      <c r="C108" s="126" t="s">
        <v>1312</v>
      </c>
      <c r="D108" s="125" t="s">
        <v>1298</v>
      </c>
      <c r="E108" s="126">
        <v>300</v>
      </c>
      <c r="F108" s="126">
        <v>300</v>
      </c>
      <c r="G108" s="126" t="s">
        <v>3081</v>
      </c>
      <c r="H108" s="125" t="s">
        <v>789</v>
      </c>
      <c r="I108" s="127"/>
      <c r="J108" s="127"/>
      <c r="K108" s="127"/>
      <c r="L108" s="127"/>
      <c r="M108" s="127"/>
      <c r="N108" s="127"/>
      <c r="O108" s="127"/>
      <c r="P108" s="127"/>
      <c r="Q108" s="127"/>
    </row>
    <row r="109" spans="1:17">
      <c r="A109" s="141">
        <v>7</v>
      </c>
      <c r="B109" s="126"/>
      <c r="C109" s="126" t="s">
        <v>1313</v>
      </c>
      <c r="D109" s="125" t="s">
        <v>1298</v>
      </c>
      <c r="E109" s="126">
        <v>50</v>
      </c>
      <c r="F109" s="126">
        <v>50</v>
      </c>
      <c r="G109" s="126" t="s">
        <v>3081</v>
      </c>
      <c r="H109" s="125" t="s">
        <v>789</v>
      </c>
      <c r="I109" s="127"/>
      <c r="J109" s="127"/>
      <c r="K109" s="127"/>
      <c r="L109" s="127"/>
      <c r="M109" s="127"/>
      <c r="N109" s="127"/>
      <c r="O109" s="127"/>
      <c r="P109" s="127"/>
      <c r="Q109" s="127"/>
    </row>
    <row r="110" spans="1:17">
      <c r="A110" s="141">
        <v>8</v>
      </c>
      <c r="B110" s="126"/>
      <c r="C110" s="126" t="s">
        <v>582</v>
      </c>
      <c r="D110" s="125" t="s">
        <v>1298</v>
      </c>
      <c r="E110" s="126">
        <v>100</v>
      </c>
      <c r="F110" s="126">
        <v>100</v>
      </c>
      <c r="G110" s="126" t="s">
        <v>3081</v>
      </c>
      <c r="H110" s="125" t="s">
        <v>789</v>
      </c>
      <c r="I110" s="127"/>
      <c r="J110" s="127"/>
      <c r="K110" s="127"/>
      <c r="L110" s="127"/>
      <c r="M110" s="127"/>
      <c r="N110" s="127"/>
      <c r="O110" s="127"/>
      <c r="P110" s="127"/>
      <c r="Q110" s="127"/>
    </row>
    <row r="111" spans="1:17">
      <c r="A111" s="141">
        <v>9</v>
      </c>
      <c r="B111" s="126"/>
      <c r="C111" s="126" t="s">
        <v>1314</v>
      </c>
      <c r="D111" s="125" t="s">
        <v>1298</v>
      </c>
      <c r="E111" s="126">
        <v>20000</v>
      </c>
      <c r="F111" s="126">
        <v>20000</v>
      </c>
      <c r="G111" s="126" t="s">
        <v>3081</v>
      </c>
      <c r="H111" s="125" t="s">
        <v>851</v>
      </c>
      <c r="I111" s="127"/>
      <c r="J111" s="127"/>
      <c r="K111" s="127"/>
      <c r="L111" s="127"/>
      <c r="M111" s="127"/>
      <c r="N111" s="127"/>
      <c r="O111" s="127"/>
      <c r="P111" s="127"/>
      <c r="Q111" s="127"/>
    </row>
    <row r="112" spans="1:17">
      <c r="B112" s="142"/>
      <c r="C112" s="143" t="s">
        <v>1279</v>
      </c>
      <c r="D112" s="144"/>
      <c r="E112" s="126">
        <v>300</v>
      </c>
      <c r="F112" s="126">
        <v>300</v>
      </c>
      <c r="G112" s="126"/>
      <c r="H112" s="125"/>
      <c r="I112" s="127"/>
      <c r="J112" s="127"/>
      <c r="K112" s="127"/>
      <c r="L112" s="127"/>
      <c r="M112" s="127"/>
      <c r="N112" s="127"/>
      <c r="O112" s="127"/>
      <c r="P112" s="127"/>
      <c r="Q112" s="127"/>
    </row>
    <row r="113" spans="1:17">
      <c r="A113" s="207" t="s">
        <v>1280</v>
      </c>
      <c r="B113" s="207"/>
      <c r="C113" s="207"/>
      <c r="D113" s="207"/>
      <c r="E113" s="126">
        <v>5400</v>
      </c>
      <c r="F113" s="126">
        <v>5100</v>
      </c>
      <c r="G113" s="126" t="s">
        <v>3082</v>
      </c>
      <c r="H113" s="125" t="s">
        <v>1315</v>
      </c>
      <c r="I113" s="127"/>
      <c r="J113" s="127"/>
      <c r="K113" s="127"/>
      <c r="L113" s="127"/>
      <c r="M113" s="127"/>
      <c r="N113" s="127"/>
      <c r="O113" s="127"/>
      <c r="P113" s="127"/>
      <c r="Q113" s="127"/>
    </row>
    <row r="114" spans="1:17">
      <c r="A114" s="201" t="s">
        <v>3083</v>
      </c>
      <c r="B114" s="201"/>
      <c r="C114" s="201"/>
      <c r="D114" s="201"/>
      <c r="E114" s="201"/>
      <c r="F114" s="201"/>
      <c r="G114" s="201"/>
      <c r="H114" s="201"/>
      <c r="I114" s="127"/>
      <c r="J114" s="127"/>
      <c r="K114" s="127"/>
      <c r="L114" s="127"/>
      <c r="M114" s="127"/>
      <c r="N114" s="127"/>
      <c r="O114" s="127"/>
      <c r="P114" s="127"/>
      <c r="Q114" s="127"/>
    </row>
    <row r="115" spans="1:17">
      <c r="A115" s="130"/>
      <c r="B115" s="130"/>
      <c r="C115" s="130"/>
      <c r="D115" s="130"/>
      <c r="E115" s="130"/>
      <c r="F115" s="130"/>
      <c r="G115" s="130"/>
      <c r="H115" s="130"/>
      <c r="I115" s="130"/>
      <c r="J115" s="130"/>
      <c r="K115" s="130"/>
      <c r="L115" s="130"/>
      <c r="M115" s="130"/>
      <c r="N115" s="130"/>
      <c r="O115" s="130"/>
      <c r="P115" s="130"/>
      <c r="Q115" s="130"/>
    </row>
    <row r="116" spans="1:17" ht="18.75">
      <c r="A116" s="204" t="s">
        <v>158</v>
      </c>
      <c r="B116" s="204"/>
      <c r="C116" s="204"/>
      <c r="D116" s="204"/>
      <c r="E116" s="204"/>
      <c r="F116" s="204"/>
      <c r="G116" s="204"/>
      <c r="H116" s="204"/>
      <c r="I116" s="130"/>
      <c r="J116" s="130"/>
      <c r="K116" s="130"/>
      <c r="L116" s="130"/>
      <c r="M116" s="130"/>
      <c r="N116" s="130"/>
      <c r="O116" s="130"/>
      <c r="P116" s="130"/>
      <c r="Q116" s="130"/>
    </row>
    <row r="117" spans="1:17">
      <c r="A117" s="203" t="s">
        <v>1551</v>
      </c>
      <c r="B117" s="203" t="s">
        <v>595</v>
      </c>
      <c r="C117" s="203" t="s">
        <v>785</v>
      </c>
      <c r="D117" s="203" t="s">
        <v>597</v>
      </c>
      <c r="E117" s="213" t="s">
        <v>1266</v>
      </c>
      <c r="F117" s="213"/>
      <c r="G117" s="203" t="s">
        <v>1267</v>
      </c>
      <c r="H117" s="203" t="s">
        <v>1268</v>
      </c>
      <c r="I117" s="130"/>
      <c r="J117" s="130"/>
      <c r="K117" s="130"/>
      <c r="L117" s="130"/>
      <c r="M117" s="130"/>
      <c r="N117" s="130"/>
      <c r="O117" s="130"/>
      <c r="P117" s="130"/>
      <c r="Q117" s="130"/>
    </row>
    <row r="118" spans="1:17">
      <c r="A118" s="203"/>
      <c r="B118" s="203"/>
      <c r="C118" s="203"/>
      <c r="D118" s="203"/>
      <c r="E118" s="213"/>
      <c r="F118" s="213"/>
      <c r="G118" s="203"/>
      <c r="H118" s="203"/>
      <c r="I118" s="130"/>
      <c r="J118" s="130"/>
      <c r="K118" s="130"/>
      <c r="L118" s="130"/>
      <c r="M118" s="130"/>
      <c r="N118" s="130"/>
      <c r="O118" s="130"/>
      <c r="P118" s="130"/>
      <c r="Q118" s="130"/>
    </row>
    <row r="119" spans="1:17">
      <c r="A119" s="206">
        <v>1</v>
      </c>
      <c r="B119" s="205" t="s">
        <v>1296</v>
      </c>
      <c r="C119" s="126" t="s">
        <v>1297</v>
      </c>
      <c r="D119" s="125" t="s">
        <v>1316</v>
      </c>
      <c r="E119" s="200">
        <v>150</v>
      </c>
      <c r="F119" s="200"/>
      <c r="G119" s="126" t="s">
        <v>3057</v>
      </c>
      <c r="H119" s="125" t="s">
        <v>789</v>
      </c>
      <c r="I119" s="127"/>
      <c r="J119" s="127"/>
      <c r="K119" s="127"/>
      <c r="L119" s="127"/>
      <c r="M119" s="127"/>
      <c r="N119" s="127"/>
      <c r="O119" s="127"/>
      <c r="P119" s="127"/>
      <c r="Q119" s="127"/>
    </row>
    <row r="120" spans="1:17">
      <c r="A120" s="206"/>
      <c r="B120" s="205"/>
      <c r="C120" s="126" t="s">
        <v>1299</v>
      </c>
      <c r="D120" s="125" t="s">
        <v>1316</v>
      </c>
      <c r="E120" s="200">
        <v>150</v>
      </c>
      <c r="F120" s="200"/>
      <c r="G120" s="126" t="s">
        <v>3057</v>
      </c>
      <c r="H120" s="125" t="s">
        <v>789</v>
      </c>
      <c r="I120" s="127"/>
      <c r="J120" s="127"/>
      <c r="K120" s="127"/>
      <c r="L120" s="127"/>
      <c r="M120" s="127"/>
      <c r="N120" s="127"/>
      <c r="O120" s="127"/>
      <c r="P120" s="127"/>
      <c r="Q120" s="127"/>
    </row>
    <row r="121" spans="1:17">
      <c r="A121" s="206"/>
      <c r="B121" s="205"/>
      <c r="C121" s="125" t="s">
        <v>1300</v>
      </c>
      <c r="D121" s="125" t="s">
        <v>1316</v>
      </c>
      <c r="E121" s="200">
        <v>150</v>
      </c>
      <c r="F121" s="200"/>
      <c r="G121" s="126" t="s">
        <v>3057</v>
      </c>
      <c r="H121" s="125" t="s">
        <v>789</v>
      </c>
      <c r="I121" s="127"/>
      <c r="J121" s="127"/>
      <c r="K121" s="127"/>
      <c r="L121" s="127"/>
      <c r="M121" s="127"/>
      <c r="N121" s="127"/>
      <c r="O121" s="127"/>
      <c r="P121" s="127"/>
      <c r="Q121" s="127"/>
    </row>
    <row r="122" spans="1:17">
      <c r="A122" s="206"/>
      <c r="B122" s="205"/>
      <c r="C122" s="125" t="s">
        <v>1301</v>
      </c>
      <c r="D122" s="125" t="s">
        <v>1316</v>
      </c>
      <c r="E122" s="200">
        <v>150</v>
      </c>
      <c r="F122" s="200"/>
      <c r="G122" s="126" t="s">
        <v>3057</v>
      </c>
      <c r="H122" s="125" t="s">
        <v>789</v>
      </c>
      <c r="I122" s="127"/>
      <c r="J122" s="127"/>
      <c r="K122" s="127"/>
      <c r="L122" s="127"/>
      <c r="M122" s="127"/>
      <c r="N122" s="127"/>
      <c r="O122" s="127"/>
      <c r="P122" s="127"/>
      <c r="Q122" s="127"/>
    </row>
    <row r="123" spans="1:17">
      <c r="A123" s="206"/>
      <c r="B123" s="205"/>
      <c r="C123" s="125" t="s">
        <v>1302</v>
      </c>
      <c r="D123" s="125" t="s">
        <v>1316</v>
      </c>
      <c r="E123" s="200">
        <v>150</v>
      </c>
      <c r="F123" s="200"/>
      <c r="G123" s="126" t="s">
        <v>3057</v>
      </c>
      <c r="H123" s="125" t="s">
        <v>789</v>
      </c>
      <c r="I123" s="127"/>
      <c r="J123" s="127"/>
      <c r="K123" s="127"/>
      <c r="L123" s="127"/>
      <c r="M123" s="127"/>
      <c r="N123" s="127"/>
      <c r="O123" s="127"/>
      <c r="P123" s="127"/>
      <c r="Q123" s="127"/>
    </row>
    <row r="124" spans="1:17">
      <c r="A124" s="205">
        <v>2</v>
      </c>
      <c r="B124" s="205" t="s">
        <v>844</v>
      </c>
      <c r="C124" s="125" t="s">
        <v>3074</v>
      </c>
      <c r="D124" s="125" t="s">
        <v>1316</v>
      </c>
      <c r="E124" s="200">
        <v>200</v>
      </c>
      <c r="F124" s="200"/>
      <c r="G124" s="126" t="s">
        <v>3057</v>
      </c>
      <c r="H124" s="125" t="s">
        <v>789</v>
      </c>
      <c r="I124" s="127"/>
      <c r="J124" s="127"/>
      <c r="K124" s="127"/>
      <c r="L124" s="127"/>
      <c r="M124" s="127"/>
      <c r="N124" s="127"/>
      <c r="O124" s="127"/>
      <c r="P124" s="127"/>
      <c r="Q124" s="127"/>
    </row>
    <row r="125" spans="1:17">
      <c r="A125" s="205"/>
      <c r="B125" s="205"/>
      <c r="C125" s="125" t="s">
        <v>649</v>
      </c>
      <c r="D125" s="125" t="s">
        <v>1316</v>
      </c>
      <c r="E125" s="200">
        <v>200</v>
      </c>
      <c r="F125" s="200"/>
      <c r="G125" s="126" t="s">
        <v>3057</v>
      </c>
      <c r="H125" s="125" t="s">
        <v>789</v>
      </c>
      <c r="I125" s="127"/>
      <c r="J125" s="127"/>
      <c r="K125" s="127"/>
      <c r="L125" s="127"/>
      <c r="M125" s="127"/>
      <c r="N125" s="127"/>
      <c r="O125" s="127"/>
      <c r="P125" s="127"/>
      <c r="Q125" s="127"/>
    </row>
    <row r="126" spans="1:17" ht="18" customHeight="1">
      <c r="A126" s="205"/>
      <c r="B126" s="205"/>
      <c r="C126" s="125" t="s">
        <v>3077</v>
      </c>
      <c r="D126" s="125" t="s">
        <v>1316</v>
      </c>
      <c r="E126" s="200">
        <v>200</v>
      </c>
      <c r="F126" s="200"/>
      <c r="G126" s="126" t="s">
        <v>3057</v>
      </c>
      <c r="H126" s="125" t="s">
        <v>789</v>
      </c>
      <c r="I126" s="127"/>
      <c r="J126" s="127"/>
      <c r="K126" s="127"/>
      <c r="L126" s="127"/>
      <c r="M126" s="127"/>
      <c r="N126" s="127"/>
      <c r="O126" s="127"/>
      <c r="P126" s="127"/>
      <c r="Q126" s="127"/>
    </row>
    <row r="127" spans="1:17" ht="21" customHeight="1">
      <c r="A127" s="140">
        <v>3</v>
      </c>
      <c r="B127" s="126" t="s">
        <v>1303</v>
      </c>
      <c r="C127" s="125" t="s">
        <v>1304</v>
      </c>
      <c r="D127" s="125" t="s">
        <v>1316</v>
      </c>
      <c r="E127" s="200">
        <v>200</v>
      </c>
      <c r="F127" s="200"/>
      <c r="G127" s="126" t="s">
        <v>3057</v>
      </c>
      <c r="H127" s="125" t="s">
        <v>789</v>
      </c>
      <c r="I127" s="127"/>
      <c r="J127" s="127"/>
      <c r="K127" s="127"/>
      <c r="L127" s="127"/>
      <c r="M127" s="127"/>
      <c r="N127" s="127"/>
      <c r="O127" s="127"/>
      <c r="P127" s="127"/>
      <c r="Q127" s="127"/>
    </row>
    <row r="128" spans="1:17">
      <c r="A128" s="206">
        <v>4</v>
      </c>
      <c r="B128" s="205" t="s">
        <v>1305</v>
      </c>
      <c r="C128" s="125" t="s">
        <v>1317</v>
      </c>
      <c r="D128" s="125" t="s">
        <v>1316</v>
      </c>
      <c r="E128" s="200">
        <v>50</v>
      </c>
      <c r="F128" s="200"/>
      <c r="G128" s="126" t="s">
        <v>3057</v>
      </c>
      <c r="H128" s="125" t="s">
        <v>789</v>
      </c>
      <c r="I128" s="127"/>
      <c r="J128" s="127"/>
      <c r="K128" s="127"/>
      <c r="L128" s="127"/>
      <c r="M128" s="127"/>
      <c r="N128" s="127"/>
      <c r="O128" s="127"/>
      <c r="P128" s="127"/>
      <c r="Q128" s="127"/>
    </row>
    <row r="129" spans="1:17">
      <c r="A129" s="206"/>
      <c r="B129" s="205"/>
      <c r="C129" s="125" t="s">
        <v>1318</v>
      </c>
      <c r="D129" s="125" t="s">
        <v>1316</v>
      </c>
      <c r="E129" s="200">
        <v>50</v>
      </c>
      <c r="F129" s="200"/>
      <c r="G129" s="126" t="s">
        <v>3057</v>
      </c>
      <c r="H129" s="125" t="s">
        <v>789</v>
      </c>
      <c r="I129" s="127"/>
      <c r="J129" s="127"/>
      <c r="K129" s="127"/>
      <c r="L129" s="127"/>
      <c r="M129" s="127"/>
      <c r="N129" s="127"/>
      <c r="O129" s="127"/>
      <c r="P129" s="127"/>
      <c r="Q129" s="127"/>
    </row>
    <row r="130" spans="1:17">
      <c r="A130" s="206"/>
      <c r="B130" s="205"/>
      <c r="C130" s="125" t="s">
        <v>1319</v>
      </c>
      <c r="D130" s="125" t="s">
        <v>1316</v>
      </c>
      <c r="E130" s="200">
        <v>50</v>
      </c>
      <c r="F130" s="200"/>
      <c r="G130" s="126" t="s">
        <v>3057</v>
      </c>
      <c r="H130" s="125" t="s">
        <v>789</v>
      </c>
      <c r="I130" s="127"/>
      <c r="J130" s="127"/>
      <c r="K130" s="127"/>
      <c r="L130" s="127"/>
      <c r="M130" s="127"/>
      <c r="N130" s="127"/>
      <c r="O130" s="127"/>
      <c r="P130" s="127"/>
      <c r="Q130" s="127"/>
    </row>
    <row r="131" spans="1:17">
      <c r="A131" s="141">
        <v>5</v>
      </c>
      <c r="B131" s="126"/>
      <c r="C131" s="126" t="s">
        <v>1312</v>
      </c>
      <c r="D131" s="125" t="s">
        <v>1316</v>
      </c>
      <c r="E131" s="200">
        <v>100</v>
      </c>
      <c r="F131" s="200"/>
      <c r="G131" s="126" t="s">
        <v>3062</v>
      </c>
      <c r="H131" s="125" t="s">
        <v>789</v>
      </c>
      <c r="I131" s="127"/>
      <c r="J131" s="127"/>
      <c r="K131" s="127"/>
      <c r="L131" s="127"/>
      <c r="M131" s="127"/>
      <c r="N131" s="127"/>
      <c r="O131" s="127"/>
      <c r="P131" s="127"/>
      <c r="Q131" s="127"/>
    </row>
    <row r="132" spans="1:17">
      <c r="A132" s="141">
        <v>6</v>
      </c>
      <c r="B132" s="126"/>
      <c r="C132" s="126" t="s">
        <v>582</v>
      </c>
      <c r="D132" s="125" t="s">
        <v>1316</v>
      </c>
      <c r="E132" s="200">
        <v>100</v>
      </c>
      <c r="F132" s="200"/>
      <c r="G132" s="126" t="s">
        <v>3062</v>
      </c>
      <c r="H132" s="125" t="s">
        <v>789</v>
      </c>
      <c r="I132" s="127"/>
      <c r="J132" s="127"/>
      <c r="K132" s="127"/>
      <c r="L132" s="127"/>
      <c r="M132" s="127"/>
      <c r="N132" s="127"/>
      <c r="O132" s="127"/>
      <c r="P132" s="127"/>
      <c r="Q132" s="127"/>
    </row>
    <row r="133" spans="1:17">
      <c r="A133" s="201" t="s">
        <v>1279</v>
      </c>
      <c r="B133" s="201"/>
      <c r="C133" s="201"/>
      <c r="D133" s="201"/>
      <c r="E133" s="200">
        <v>300</v>
      </c>
      <c r="F133" s="200"/>
      <c r="G133" s="127"/>
      <c r="H133" s="140"/>
      <c r="I133" s="127"/>
      <c r="J133" s="127"/>
      <c r="K133" s="127"/>
      <c r="L133" s="127"/>
      <c r="M133" s="127"/>
      <c r="N133" s="127"/>
      <c r="O133" s="127"/>
      <c r="P133" s="127"/>
      <c r="Q133" s="127"/>
    </row>
    <row r="134" spans="1:17">
      <c r="A134" s="207" t="s">
        <v>1280</v>
      </c>
      <c r="B134" s="207"/>
      <c r="C134" s="207"/>
      <c r="D134" s="207"/>
      <c r="E134" s="200">
        <v>2200</v>
      </c>
      <c r="F134" s="200"/>
      <c r="G134" s="136" t="s">
        <v>3062</v>
      </c>
      <c r="H134" s="125" t="s">
        <v>1264</v>
      </c>
      <c r="I134" s="127"/>
      <c r="J134" s="127"/>
      <c r="K134" s="127"/>
      <c r="L134" s="127"/>
      <c r="M134" s="127"/>
      <c r="N134" s="127"/>
      <c r="O134" s="127"/>
      <c r="P134" s="127"/>
      <c r="Q134" s="127"/>
    </row>
    <row r="135" spans="1:17">
      <c r="A135" s="201" t="s">
        <v>3063</v>
      </c>
      <c r="B135" s="201"/>
      <c r="C135" s="201"/>
      <c r="D135" s="201"/>
      <c r="E135" s="201"/>
      <c r="F135" s="201"/>
      <c r="G135" s="201"/>
      <c r="H135" s="201"/>
      <c r="I135" s="127"/>
      <c r="J135" s="127"/>
      <c r="K135" s="127"/>
      <c r="L135" s="127"/>
      <c r="M135" s="127"/>
      <c r="N135" s="127"/>
      <c r="O135" s="127"/>
      <c r="P135" s="127"/>
      <c r="Q135" s="127"/>
    </row>
    <row r="136" spans="1:17">
      <c r="A136" s="130"/>
      <c r="B136" s="130"/>
      <c r="C136" s="130"/>
      <c r="D136" s="130"/>
      <c r="E136" s="130"/>
      <c r="F136" s="130"/>
      <c r="G136" s="130"/>
      <c r="H136" s="130"/>
      <c r="I136" s="130"/>
      <c r="J136" s="130"/>
      <c r="K136" s="130"/>
      <c r="L136" s="130"/>
      <c r="M136" s="130"/>
      <c r="N136" s="130"/>
      <c r="O136" s="130"/>
      <c r="P136" s="130"/>
      <c r="Q136" s="130"/>
    </row>
    <row r="137" spans="1:17" ht="18.75">
      <c r="A137" s="204" t="s">
        <v>159</v>
      </c>
      <c r="B137" s="204"/>
      <c r="C137" s="204"/>
      <c r="D137" s="204"/>
      <c r="E137" s="204"/>
      <c r="F137" s="204"/>
      <c r="G137" s="204"/>
      <c r="H137" s="204"/>
      <c r="I137" s="130"/>
      <c r="J137" s="130"/>
      <c r="K137" s="130"/>
      <c r="L137" s="130"/>
      <c r="M137" s="130"/>
      <c r="N137" s="130"/>
      <c r="O137" s="130"/>
      <c r="P137" s="130"/>
      <c r="Q137" s="130"/>
    </row>
    <row r="138" spans="1:17">
      <c r="A138" s="203" t="s">
        <v>1551</v>
      </c>
      <c r="B138" s="203" t="s">
        <v>595</v>
      </c>
      <c r="C138" s="203" t="s">
        <v>785</v>
      </c>
      <c r="D138" s="203" t="s">
        <v>597</v>
      </c>
      <c r="E138" s="213" t="s">
        <v>1266</v>
      </c>
      <c r="F138" s="213"/>
      <c r="G138" s="203" t="s">
        <v>1267</v>
      </c>
      <c r="H138" s="203" t="s">
        <v>1268</v>
      </c>
      <c r="I138" s="130"/>
      <c r="J138" s="130"/>
      <c r="K138" s="130"/>
      <c r="L138" s="130"/>
      <c r="M138" s="130"/>
      <c r="N138" s="130"/>
      <c r="O138" s="130"/>
      <c r="P138" s="130"/>
      <c r="Q138" s="130"/>
    </row>
    <row r="139" spans="1:17">
      <c r="A139" s="203"/>
      <c r="B139" s="203"/>
      <c r="C139" s="203"/>
      <c r="D139" s="203"/>
      <c r="E139" s="213"/>
      <c r="F139" s="213"/>
      <c r="G139" s="203"/>
      <c r="H139" s="203"/>
      <c r="I139" s="130"/>
      <c r="J139" s="130"/>
      <c r="K139" s="130"/>
      <c r="L139" s="130"/>
      <c r="M139" s="130"/>
      <c r="N139" s="130"/>
      <c r="O139" s="130"/>
      <c r="P139" s="130"/>
      <c r="Q139" s="130"/>
    </row>
    <row r="140" spans="1:17">
      <c r="A140" s="140">
        <v>1</v>
      </c>
      <c r="B140" s="145"/>
      <c r="C140" s="125" t="s">
        <v>1320</v>
      </c>
      <c r="D140" s="125" t="s">
        <v>1321</v>
      </c>
      <c r="E140" s="200">
        <v>150</v>
      </c>
      <c r="F140" s="200"/>
      <c r="G140" s="126" t="s">
        <v>3062</v>
      </c>
      <c r="H140" s="125" t="s">
        <v>789</v>
      </c>
      <c r="I140" s="130"/>
      <c r="J140" s="130"/>
      <c r="K140" s="130"/>
      <c r="L140" s="130"/>
      <c r="M140" s="130"/>
      <c r="N140" s="130"/>
      <c r="O140" s="130"/>
      <c r="P140" s="130"/>
      <c r="Q140" s="130"/>
    </row>
    <row r="141" spans="1:17">
      <c r="A141" s="140">
        <v>2</v>
      </c>
      <c r="B141" s="145"/>
      <c r="C141" s="125" t="s">
        <v>1312</v>
      </c>
      <c r="D141" s="125" t="s">
        <v>1321</v>
      </c>
      <c r="E141" s="200">
        <v>150</v>
      </c>
      <c r="F141" s="200"/>
      <c r="G141" s="126" t="s">
        <v>3062</v>
      </c>
      <c r="H141" s="125" t="s">
        <v>789</v>
      </c>
      <c r="I141" s="130"/>
      <c r="J141" s="130"/>
      <c r="K141" s="130"/>
      <c r="L141" s="130"/>
      <c r="M141" s="130"/>
      <c r="N141" s="130"/>
      <c r="O141" s="130"/>
      <c r="P141" s="130"/>
      <c r="Q141" s="130"/>
    </row>
    <row r="142" spans="1:17">
      <c r="A142" s="140">
        <v>3</v>
      </c>
      <c r="B142" s="145"/>
      <c r="C142" s="125" t="s">
        <v>582</v>
      </c>
      <c r="D142" s="125" t="s">
        <v>1321</v>
      </c>
      <c r="E142" s="200">
        <v>150</v>
      </c>
      <c r="F142" s="200"/>
      <c r="G142" s="126" t="s">
        <v>3062</v>
      </c>
      <c r="H142" s="125" t="s">
        <v>789</v>
      </c>
      <c r="I142" s="130"/>
      <c r="J142" s="130"/>
      <c r="K142" s="130"/>
      <c r="L142" s="130"/>
      <c r="M142" s="130"/>
      <c r="N142" s="130"/>
      <c r="O142" s="130"/>
      <c r="P142" s="130"/>
      <c r="Q142" s="130"/>
    </row>
    <row r="143" spans="1:17">
      <c r="A143" s="140">
        <v>4</v>
      </c>
      <c r="B143" s="145"/>
      <c r="C143" s="125" t="s">
        <v>1322</v>
      </c>
      <c r="D143" s="125" t="s">
        <v>1321</v>
      </c>
      <c r="E143" s="200">
        <v>150</v>
      </c>
      <c r="F143" s="200"/>
      <c r="G143" s="126" t="s">
        <v>3062</v>
      </c>
      <c r="H143" s="125" t="s">
        <v>789</v>
      </c>
      <c r="I143" s="130"/>
      <c r="J143" s="130"/>
      <c r="K143" s="130"/>
      <c r="L143" s="130"/>
      <c r="M143" s="130"/>
      <c r="N143" s="130"/>
      <c r="O143" s="130"/>
      <c r="P143" s="130"/>
      <c r="Q143" s="130"/>
    </row>
    <row r="144" spans="1:17">
      <c r="A144" s="205">
        <v>5</v>
      </c>
      <c r="B144" s="208" t="s">
        <v>1323</v>
      </c>
      <c r="C144" s="125" t="s">
        <v>1324</v>
      </c>
      <c r="D144" s="125" t="s">
        <v>1321</v>
      </c>
      <c r="E144" s="200">
        <v>200</v>
      </c>
      <c r="F144" s="200"/>
      <c r="G144" s="126" t="s">
        <v>3057</v>
      </c>
      <c r="H144" s="125" t="s">
        <v>789</v>
      </c>
      <c r="I144" s="130"/>
      <c r="J144" s="130"/>
      <c r="K144" s="130"/>
      <c r="L144" s="130"/>
      <c r="M144" s="130"/>
      <c r="N144" s="130"/>
      <c r="O144" s="130"/>
      <c r="P144" s="130"/>
      <c r="Q144" s="130"/>
    </row>
    <row r="145" spans="1:17">
      <c r="A145" s="205"/>
      <c r="B145" s="208"/>
      <c r="C145" s="125" t="s">
        <v>649</v>
      </c>
      <c r="D145" s="125" t="s">
        <v>1321</v>
      </c>
      <c r="E145" s="200">
        <v>200</v>
      </c>
      <c r="F145" s="200"/>
      <c r="G145" s="126" t="s">
        <v>3057</v>
      </c>
      <c r="H145" s="125" t="s">
        <v>789</v>
      </c>
      <c r="I145" s="130"/>
      <c r="J145" s="130"/>
      <c r="K145" s="130"/>
      <c r="L145" s="130"/>
      <c r="M145" s="130"/>
      <c r="N145" s="130"/>
      <c r="O145" s="130"/>
      <c r="P145" s="130"/>
      <c r="Q145" s="130"/>
    </row>
    <row r="146" spans="1:17">
      <c r="A146" s="205"/>
      <c r="B146" s="208"/>
      <c r="C146" s="125" t="s">
        <v>1325</v>
      </c>
      <c r="D146" s="125" t="s">
        <v>1321</v>
      </c>
      <c r="E146" s="200">
        <v>200</v>
      </c>
      <c r="F146" s="200"/>
      <c r="G146" s="126" t="s">
        <v>3057</v>
      </c>
      <c r="H146" s="125" t="s">
        <v>789</v>
      </c>
      <c r="I146" s="130"/>
      <c r="J146" s="130"/>
      <c r="K146" s="130"/>
      <c r="L146" s="130"/>
      <c r="M146" s="130"/>
      <c r="N146" s="130"/>
      <c r="O146" s="130"/>
      <c r="P146" s="130"/>
      <c r="Q146" s="130"/>
    </row>
    <row r="147" spans="1:17">
      <c r="A147" s="205"/>
      <c r="B147" s="208"/>
      <c r="C147" s="125" t="s">
        <v>3077</v>
      </c>
      <c r="D147" s="125" t="s">
        <v>1321</v>
      </c>
      <c r="E147" s="200">
        <v>200</v>
      </c>
      <c r="F147" s="200"/>
      <c r="G147" s="126" t="s">
        <v>3057</v>
      </c>
      <c r="H147" s="125" t="s">
        <v>789</v>
      </c>
      <c r="I147" s="130"/>
      <c r="J147" s="130"/>
      <c r="K147" s="130"/>
      <c r="L147" s="130"/>
      <c r="M147" s="130"/>
      <c r="N147" s="130"/>
      <c r="O147" s="130"/>
      <c r="P147" s="130"/>
      <c r="Q147" s="130"/>
    </row>
    <row r="148" spans="1:17">
      <c r="A148" s="205"/>
      <c r="B148" s="208"/>
      <c r="C148" s="125" t="s">
        <v>3075</v>
      </c>
      <c r="D148" s="125" t="s">
        <v>1321</v>
      </c>
      <c r="E148" s="200">
        <v>200</v>
      </c>
      <c r="F148" s="200"/>
      <c r="G148" s="126" t="s">
        <v>3057</v>
      </c>
      <c r="H148" s="125" t="s">
        <v>789</v>
      </c>
      <c r="I148" s="130"/>
      <c r="J148" s="130"/>
      <c r="K148" s="130"/>
      <c r="L148" s="130"/>
      <c r="M148" s="130"/>
      <c r="N148" s="130"/>
      <c r="O148" s="130"/>
      <c r="P148" s="130"/>
      <c r="Q148" s="130"/>
    </row>
    <row r="149" spans="1:17">
      <c r="A149" s="140">
        <v>6</v>
      </c>
      <c r="B149" s="145"/>
      <c r="C149" s="125" t="s">
        <v>1304</v>
      </c>
      <c r="D149" s="125" t="s">
        <v>1321</v>
      </c>
      <c r="E149" s="200">
        <v>150</v>
      </c>
      <c r="F149" s="200"/>
      <c r="G149" s="126" t="s">
        <v>3057</v>
      </c>
      <c r="H149" s="125" t="s">
        <v>789</v>
      </c>
      <c r="I149" s="130"/>
      <c r="J149" s="130"/>
      <c r="K149" s="130"/>
      <c r="L149" s="130"/>
      <c r="M149" s="130"/>
      <c r="N149" s="130"/>
      <c r="O149" s="130"/>
      <c r="P149" s="130"/>
      <c r="Q149" s="130"/>
    </row>
    <row r="150" spans="1:17">
      <c r="A150" s="140">
        <v>7</v>
      </c>
      <c r="B150" s="145"/>
      <c r="C150" s="125" t="s">
        <v>1326</v>
      </c>
      <c r="D150" s="125" t="s">
        <v>1321</v>
      </c>
      <c r="E150" s="200">
        <v>300</v>
      </c>
      <c r="F150" s="200"/>
      <c r="G150" s="126" t="s">
        <v>3057</v>
      </c>
      <c r="H150" s="125" t="s">
        <v>789</v>
      </c>
      <c r="I150" s="130"/>
      <c r="J150" s="130"/>
      <c r="K150" s="130"/>
      <c r="L150" s="130"/>
      <c r="M150" s="130"/>
      <c r="N150" s="130"/>
      <c r="O150" s="130"/>
      <c r="P150" s="130"/>
      <c r="Q150" s="130"/>
    </row>
    <row r="151" spans="1:17">
      <c r="A151" s="201" t="s">
        <v>1279</v>
      </c>
      <c r="B151" s="201"/>
      <c r="C151" s="201"/>
      <c r="D151" s="201"/>
      <c r="E151" s="200">
        <v>300</v>
      </c>
      <c r="F151" s="200"/>
      <c r="G151" s="127"/>
      <c r="H151" s="140"/>
      <c r="I151" s="130"/>
      <c r="J151" s="130"/>
      <c r="K151" s="130"/>
      <c r="L151" s="130"/>
      <c r="M151" s="130"/>
      <c r="N151" s="130"/>
      <c r="O151" s="130"/>
      <c r="P151" s="130"/>
      <c r="Q151" s="130"/>
    </row>
    <row r="152" spans="1:17">
      <c r="A152" s="207" t="s">
        <v>1280</v>
      </c>
      <c r="B152" s="207"/>
      <c r="C152" s="207"/>
      <c r="D152" s="207"/>
      <c r="E152" s="200">
        <v>2350</v>
      </c>
      <c r="F152" s="200"/>
      <c r="G152" s="136" t="s">
        <v>3062</v>
      </c>
      <c r="H152" s="125" t="s">
        <v>1264</v>
      </c>
      <c r="I152" s="130"/>
      <c r="J152" s="130"/>
      <c r="K152" s="130"/>
      <c r="L152" s="130"/>
      <c r="M152" s="130"/>
      <c r="N152" s="130"/>
      <c r="O152" s="130"/>
      <c r="P152" s="130"/>
      <c r="Q152" s="130"/>
    </row>
    <row r="153" spans="1:17">
      <c r="A153" s="201" t="s">
        <v>3063</v>
      </c>
      <c r="B153" s="201"/>
      <c r="C153" s="201"/>
      <c r="D153" s="201"/>
      <c r="E153" s="201"/>
      <c r="F153" s="201"/>
      <c r="G153" s="201"/>
      <c r="H153" s="201"/>
      <c r="I153" s="130"/>
      <c r="J153" s="130"/>
      <c r="K153" s="130"/>
      <c r="L153" s="130"/>
      <c r="M153" s="130"/>
      <c r="N153" s="130"/>
      <c r="O153" s="130"/>
      <c r="P153" s="130"/>
      <c r="Q153" s="130"/>
    </row>
  </sheetData>
  <mergeCells count="93">
    <mergeCell ref="A124:A126"/>
    <mergeCell ref="A128:A130"/>
    <mergeCell ref="E85:F85"/>
    <mergeCell ref="H138:H139"/>
    <mergeCell ref="E117:F118"/>
    <mergeCell ref="E138:F139"/>
    <mergeCell ref="E122:F122"/>
    <mergeCell ref="E123:F123"/>
    <mergeCell ref="E124:F124"/>
    <mergeCell ref="G85:G86"/>
    <mergeCell ref="G117:G118"/>
    <mergeCell ref="G138:G139"/>
    <mergeCell ref="E120:F120"/>
    <mergeCell ref="E121:F121"/>
    <mergeCell ref="H85:H86"/>
    <mergeCell ref="H117:H118"/>
    <mergeCell ref="E125:F125"/>
    <mergeCell ref="E126:F126"/>
    <mergeCell ref="E127:F127"/>
    <mergeCell ref="E128:F128"/>
    <mergeCell ref="E129:F129"/>
    <mergeCell ref="A144:A148"/>
    <mergeCell ref="B85:B86"/>
    <mergeCell ref="B87:B92"/>
    <mergeCell ref="B93:B98"/>
    <mergeCell ref="B99:B100"/>
    <mergeCell ref="B101:B104"/>
    <mergeCell ref="B105:B107"/>
    <mergeCell ref="B117:B118"/>
    <mergeCell ref="B119:B123"/>
    <mergeCell ref="B124:B126"/>
    <mergeCell ref="B128:B130"/>
    <mergeCell ref="B138:B139"/>
    <mergeCell ref="B144:B148"/>
    <mergeCell ref="A113:D113"/>
    <mergeCell ref="A114:H114"/>
    <mergeCell ref="A134:D134"/>
    <mergeCell ref="A151:D151"/>
    <mergeCell ref="E151:F151"/>
    <mergeCell ref="A152:D152"/>
    <mergeCell ref="E152:F152"/>
    <mergeCell ref="A153:H153"/>
    <mergeCell ref="E146:F146"/>
    <mergeCell ref="E147:F147"/>
    <mergeCell ref="E148:F148"/>
    <mergeCell ref="E149:F149"/>
    <mergeCell ref="E150:F150"/>
    <mergeCell ref="E141:F141"/>
    <mergeCell ref="E142:F142"/>
    <mergeCell ref="E143:F143"/>
    <mergeCell ref="E144:F144"/>
    <mergeCell ref="E145:F145"/>
    <mergeCell ref="E140:F140"/>
    <mergeCell ref="C138:C139"/>
    <mergeCell ref="E130:F130"/>
    <mergeCell ref="E131:F131"/>
    <mergeCell ref="E132:F132"/>
    <mergeCell ref="A133:D133"/>
    <mergeCell ref="E133:F133"/>
    <mergeCell ref="D138:D139"/>
    <mergeCell ref="A138:A139"/>
    <mergeCell ref="E134:F134"/>
    <mergeCell ref="A135:H135"/>
    <mergeCell ref="A137:H137"/>
    <mergeCell ref="A119:A123"/>
    <mergeCell ref="C85:C86"/>
    <mergeCell ref="C117:C118"/>
    <mergeCell ref="A85:A86"/>
    <mergeCell ref="A87:A92"/>
    <mergeCell ref="A93:A98"/>
    <mergeCell ref="A99:A100"/>
    <mergeCell ref="A101:A104"/>
    <mergeCell ref="A116:H116"/>
    <mergeCell ref="E119:F119"/>
    <mergeCell ref="D85:D86"/>
    <mergeCell ref="D117:D118"/>
    <mergeCell ref="A65:G65"/>
    <mergeCell ref="A67:G67"/>
    <mergeCell ref="B81:D81"/>
    <mergeCell ref="A82:G82"/>
    <mergeCell ref="A84:H84"/>
    <mergeCell ref="A105:A107"/>
    <mergeCell ref="A117:A118"/>
    <mergeCell ref="A31:G31"/>
    <mergeCell ref="A33:G33"/>
    <mergeCell ref="B48:D48"/>
    <mergeCell ref="A49:G49"/>
    <mergeCell ref="A51:G51"/>
    <mergeCell ref="A1:G1"/>
    <mergeCell ref="B16:D16"/>
    <mergeCell ref="A17:G17"/>
    <mergeCell ref="A19:G19"/>
    <mergeCell ref="B30:D30"/>
  </mergeCells>
  <phoneticPr fontId="16"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dimension ref="A1:G4087"/>
  <sheetViews>
    <sheetView topLeftCell="A4066" workbookViewId="0">
      <selection activeCell="F4079" sqref="F4079"/>
    </sheetView>
  </sheetViews>
  <sheetFormatPr defaultColWidth="9" defaultRowHeight="13.5"/>
  <cols>
    <col min="1" max="2" width="9" style="1"/>
    <col min="3" max="4" width="22.875" style="1" customWidth="1"/>
    <col min="5" max="5" width="9" style="92"/>
    <col min="6" max="6" width="25.75" style="92" customWidth="1"/>
    <col min="7" max="7" width="30.625" style="1" customWidth="1"/>
    <col min="8" max="16384" width="9" style="1"/>
  </cols>
  <sheetData>
    <row r="1" spans="1:7" ht="18.75">
      <c r="A1" s="214" t="s">
        <v>162</v>
      </c>
      <c r="B1" s="214"/>
      <c r="C1" s="214"/>
      <c r="D1" s="214"/>
      <c r="E1" s="214"/>
      <c r="F1" s="214"/>
      <c r="G1" s="214"/>
    </row>
    <row r="2" spans="1:7" ht="36">
      <c r="A2" s="215" t="s">
        <v>594</v>
      </c>
      <c r="B2" s="215" t="s">
        <v>595</v>
      </c>
      <c r="C2" s="215" t="s">
        <v>596</v>
      </c>
      <c r="D2" s="215" t="s">
        <v>597</v>
      </c>
      <c r="E2" s="215" t="s">
        <v>598</v>
      </c>
      <c r="F2" s="215" t="s">
        <v>2754</v>
      </c>
      <c r="G2" s="215" t="s">
        <v>2755</v>
      </c>
    </row>
    <row r="3" spans="1:7">
      <c r="A3" s="216">
        <v>1</v>
      </c>
      <c r="B3" s="216"/>
      <c r="C3" s="216" t="s">
        <v>1327</v>
      </c>
      <c r="D3" s="216" t="s">
        <v>1328</v>
      </c>
      <c r="E3" s="216">
        <v>40</v>
      </c>
      <c r="F3" s="216" t="s">
        <v>1259</v>
      </c>
      <c r="G3" s="217"/>
    </row>
    <row r="4" spans="1:7">
      <c r="A4" s="216">
        <v>2</v>
      </c>
      <c r="B4" s="216"/>
      <c r="C4" s="216" t="s">
        <v>1329</v>
      </c>
      <c r="D4" s="216" t="s">
        <v>1330</v>
      </c>
      <c r="E4" s="216">
        <v>60</v>
      </c>
      <c r="F4" s="216" t="s">
        <v>1259</v>
      </c>
      <c r="G4" s="217"/>
    </row>
    <row r="5" spans="1:7">
      <c r="A5" s="216">
        <v>3</v>
      </c>
      <c r="B5" s="216"/>
      <c r="C5" s="216" t="s">
        <v>627</v>
      </c>
      <c r="D5" s="216" t="s">
        <v>1331</v>
      </c>
      <c r="E5" s="216">
        <v>40</v>
      </c>
      <c r="F5" s="216" t="s">
        <v>1259</v>
      </c>
      <c r="G5" s="217"/>
    </row>
    <row r="6" spans="1:7">
      <c r="A6" s="216">
        <v>4</v>
      </c>
      <c r="B6" s="216"/>
      <c r="C6" s="216" t="s">
        <v>1332</v>
      </c>
      <c r="D6" s="216" t="s">
        <v>1328</v>
      </c>
      <c r="E6" s="216">
        <v>100</v>
      </c>
      <c r="F6" s="216" t="s">
        <v>1259</v>
      </c>
      <c r="G6" s="217"/>
    </row>
    <row r="7" spans="1:7">
      <c r="A7" s="216">
        <v>5</v>
      </c>
      <c r="B7" s="216"/>
      <c r="C7" s="217" t="s">
        <v>1333</v>
      </c>
      <c r="D7" s="216" t="s">
        <v>1334</v>
      </c>
      <c r="E7" s="216">
        <v>200</v>
      </c>
      <c r="F7" s="216" t="s">
        <v>1259</v>
      </c>
      <c r="G7" s="217"/>
    </row>
    <row r="8" spans="1:7">
      <c r="A8" s="216">
        <v>6</v>
      </c>
      <c r="B8" s="216"/>
      <c r="C8" s="218" t="s">
        <v>1335</v>
      </c>
      <c r="D8" s="216" t="s">
        <v>1328</v>
      </c>
      <c r="E8" s="216">
        <v>350</v>
      </c>
      <c r="F8" s="216" t="s">
        <v>1264</v>
      </c>
      <c r="G8" s="217"/>
    </row>
    <row r="9" spans="1:7">
      <c r="A9" s="216">
        <v>7</v>
      </c>
      <c r="B9" s="216"/>
      <c r="C9" s="216" t="s">
        <v>1336</v>
      </c>
      <c r="D9" s="216" t="s">
        <v>1337</v>
      </c>
      <c r="E9" s="216">
        <v>100</v>
      </c>
      <c r="F9" s="216" t="s">
        <v>1259</v>
      </c>
      <c r="G9" s="217"/>
    </row>
    <row r="10" spans="1:7">
      <c r="A10" s="216">
        <v>8</v>
      </c>
      <c r="B10" s="216"/>
      <c r="C10" s="216" t="s">
        <v>1338</v>
      </c>
      <c r="D10" s="216" t="s">
        <v>1339</v>
      </c>
      <c r="E10" s="216">
        <v>150</v>
      </c>
      <c r="F10" s="216" t="s">
        <v>1259</v>
      </c>
      <c r="G10" s="217"/>
    </row>
    <row r="11" spans="1:7" ht="24">
      <c r="A11" s="216">
        <v>9</v>
      </c>
      <c r="B11" s="216"/>
      <c r="C11" s="216" t="s">
        <v>3084</v>
      </c>
      <c r="D11" s="216" t="s">
        <v>1340</v>
      </c>
      <c r="E11" s="216">
        <v>600</v>
      </c>
      <c r="F11" s="216" t="s">
        <v>1259</v>
      </c>
      <c r="G11" s="217"/>
    </row>
    <row r="12" spans="1:7">
      <c r="A12" s="216">
        <v>10</v>
      </c>
      <c r="B12" s="216"/>
      <c r="C12" s="216" t="s">
        <v>648</v>
      </c>
      <c r="D12" s="216" t="s">
        <v>1328</v>
      </c>
      <c r="E12" s="216">
        <v>50</v>
      </c>
      <c r="F12" s="216" t="s">
        <v>1259</v>
      </c>
      <c r="G12" s="217"/>
    </row>
    <row r="13" spans="1:7">
      <c r="A13" s="216">
        <v>11</v>
      </c>
      <c r="B13" s="216"/>
      <c r="C13" s="216" t="s">
        <v>1341</v>
      </c>
      <c r="D13" s="216" t="s">
        <v>1328</v>
      </c>
      <c r="E13" s="216">
        <v>40</v>
      </c>
      <c r="F13" s="216" t="s">
        <v>1259</v>
      </c>
      <c r="G13" s="217"/>
    </row>
    <row r="14" spans="1:7">
      <c r="A14" s="216">
        <v>12</v>
      </c>
      <c r="B14" s="216"/>
      <c r="C14" s="216" t="s">
        <v>1342</v>
      </c>
      <c r="D14" s="216" t="s">
        <v>1328</v>
      </c>
      <c r="E14" s="216">
        <f>100+100</f>
        <v>200</v>
      </c>
      <c r="F14" s="216" t="s">
        <v>1259</v>
      </c>
      <c r="G14" s="217"/>
    </row>
    <row r="15" spans="1:7">
      <c r="A15" s="216">
        <v>13</v>
      </c>
      <c r="B15" s="216"/>
      <c r="C15" s="216" t="s">
        <v>1343</v>
      </c>
      <c r="D15" s="216" t="s">
        <v>1344</v>
      </c>
      <c r="E15" s="216">
        <v>200</v>
      </c>
      <c r="F15" s="216" t="s">
        <v>1259</v>
      </c>
      <c r="G15" s="217"/>
    </row>
    <row r="16" spans="1:7">
      <c r="A16" s="216">
        <v>14</v>
      </c>
      <c r="B16" s="216"/>
      <c r="C16" s="216" t="s">
        <v>588</v>
      </c>
      <c r="D16" s="216" t="s">
        <v>1345</v>
      </c>
      <c r="E16" s="216">
        <f>100+50</f>
        <v>150</v>
      </c>
      <c r="F16" s="216" t="s">
        <v>1264</v>
      </c>
      <c r="G16" s="217"/>
    </row>
    <row r="17" spans="1:7">
      <c r="A17" s="216">
        <v>15</v>
      </c>
      <c r="B17" s="216"/>
      <c r="C17" s="218" t="s">
        <v>1346</v>
      </c>
      <c r="D17" s="216" t="s">
        <v>1347</v>
      </c>
      <c r="E17" s="216">
        <f>100+60</f>
        <v>160</v>
      </c>
      <c r="F17" s="216" t="s">
        <v>1264</v>
      </c>
      <c r="G17" s="217"/>
    </row>
    <row r="18" spans="1:7">
      <c r="A18" s="216">
        <v>16</v>
      </c>
      <c r="B18" s="216"/>
      <c r="C18" s="216" t="s">
        <v>1348</v>
      </c>
      <c r="D18" s="216" t="s">
        <v>1349</v>
      </c>
      <c r="E18" s="216">
        <f>100+70</f>
        <v>170</v>
      </c>
      <c r="F18" s="216" t="s">
        <v>1264</v>
      </c>
      <c r="G18" s="217"/>
    </row>
    <row r="19" spans="1:7">
      <c r="A19" s="216">
        <v>17</v>
      </c>
      <c r="B19" s="216"/>
      <c r="C19" s="216" t="s">
        <v>1350</v>
      </c>
      <c r="D19" s="216" t="s">
        <v>1351</v>
      </c>
      <c r="E19" s="216">
        <f>100+100</f>
        <v>200</v>
      </c>
      <c r="F19" s="216" t="s">
        <v>1264</v>
      </c>
      <c r="G19" s="217"/>
    </row>
    <row r="20" spans="1:7">
      <c r="A20" s="216">
        <v>18</v>
      </c>
      <c r="B20" s="216"/>
      <c r="C20" s="216" t="s">
        <v>887</v>
      </c>
      <c r="D20" s="216" t="s">
        <v>1352</v>
      </c>
      <c r="E20" s="216">
        <f>100+60</f>
        <v>160</v>
      </c>
      <c r="F20" s="216" t="s">
        <v>1264</v>
      </c>
      <c r="G20" s="217"/>
    </row>
    <row r="21" spans="1:7">
      <c r="A21" s="216">
        <v>19</v>
      </c>
      <c r="B21" s="216"/>
      <c r="C21" s="216" t="s">
        <v>1353</v>
      </c>
      <c r="D21" s="216" t="s">
        <v>1354</v>
      </c>
      <c r="E21" s="216">
        <f>100+50+18*5</f>
        <v>240</v>
      </c>
      <c r="F21" s="216" t="s">
        <v>1264</v>
      </c>
      <c r="G21" s="217"/>
    </row>
    <row r="22" spans="1:7" ht="24">
      <c r="A22" s="216">
        <v>20</v>
      </c>
      <c r="B22" s="216"/>
      <c r="C22" s="216" t="s">
        <v>1355</v>
      </c>
      <c r="D22" s="216" t="s">
        <v>1356</v>
      </c>
      <c r="E22" s="216">
        <f>100+8*200</f>
        <v>1700</v>
      </c>
      <c r="F22" s="216" t="s">
        <v>1315</v>
      </c>
      <c r="G22" s="217"/>
    </row>
    <row r="23" spans="1:7" ht="24">
      <c r="A23" s="219" t="s">
        <v>620</v>
      </c>
      <c r="B23" s="220"/>
      <c r="C23" s="220"/>
      <c r="D23" s="221"/>
      <c r="E23" s="222">
        <f>SUM(E3:E22)</f>
        <v>4910</v>
      </c>
      <c r="F23" s="223" t="s">
        <v>3085</v>
      </c>
      <c r="G23" s="224" t="s">
        <v>1357</v>
      </c>
    </row>
    <row r="24" spans="1:7">
      <c r="A24" s="225"/>
      <c r="B24" s="225"/>
      <c r="C24" s="225"/>
      <c r="D24" s="225"/>
      <c r="E24" s="226"/>
      <c r="F24" s="226"/>
      <c r="G24" s="225"/>
    </row>
    <row r="25" spans="1:7" ht="18.75">
      <c r="A25" s="214" t="s">
        <v>163</v>
      </c>
      <c r="B25" s="214"/>
      <c r="C25" s="214"/>
      <c r="D25" s="214"/>
      <c r="E25" s="214"/>
      <c r="F25" s="214"/>
      <c r="G25" s="214"/>
    </row>
    <row r="26" spans="1:7" ht="36">
      <c r="A26" s="215" t="s">
        <v>594</v>
      </c>
      <c r="B26" s="215" t="s">
        <v>595</v>
      </c>
      <c r="C26" s="215" t="s">
        <v>596</v>
      </c>
      <c r="D26" s="215" t="s">
        <v>597</v>
      </c>
      <c r="E26" s="215" t="s">
        <v>598</v>
      </c>
      <c r="F26" s="215" t="s">
        <v>2754</v>
      </c>
      <c r="G26" s="215" t="s">
        <v>2755</v>
      </c>
    </row>
    <row r="27" spans="1:7">
      <c r="A27" s="216">
        <v>1</v>
      </c>
      <c r="B27" s="216"/>
      <c r="C27" s="216" t="s">
        <v>1327</v>
      </c>
      <c r="D27" s="216" t="s">
        <v>1328</v>
      </c>
      <c r="E27" s="216">
        <v>40</v>
      </c>
      <c r="F27" s="216" t="s">
        <v>1259</v>
      </c>
      <c r="G27" s="217"/>
    </row>
    <row r="28" spans="1:7">
      <c r="A28" s="216">
        <v>2</v>
      </c>
      <c r="B28" s="216"/>
      <c r="C28" s="216" t="s">
        <v>1329</v>
      </c>
      <c r="D28" s="216" t="s">
        <v>1330</v>
      </c>
      <c r="E28" s="216">
        <v>60</v>
      </c>
      <c r="F28" s="216" t="s">
        <v>1259</v>
      </c>
      <c r="G28" s="217"/>
    </row>
    <row r="29" spans="1:7">
      <c r="A29" s="216">
        <v>3</v>
      </c>
      <c r="B29" s="216"/>
      <c r="C29" s="216" t="s">
        <v>627</v>
      </c>
      <c r="D29" s="216" t="s">
        <v>1331</v>
      </c>
      <c r="E29" s="216">
        <v>40</v>
      </c>
      <c r="F29" s="216" t="s">
        <v>1259</v>
      </c>
      <c r="G29" s="217"/>
    </row>
    <row r="30" spans="1:7">
      <c r="A30" s="216">
        <v>4</v>
      </c>
      <c r="B30" s="216"/>
      <c r="C30" s="216" t="s">
        <v>1332</v>
      </c>
      <c r="D30" s="216" t="s">
        <v>1328</v>
      </c>
      <c r="E30" s="216">
        <v>100</v>
      </c>
      <c r="F30" s="216" t="s">
        <v>1259</v>
      </c>
      <c r="G30" s="217"/>
    </row>
    <row r="31" spans="1:7">
      <c r="A31" s="216">
        <v>5</v>
      </c>
      <c r="B31" s="216"/>
      <c r="C31" s="217" t="s">
        <v>1333</v>
      </c>
      <c r="D31" s="216" t="s">
        <v>1334</v>
      </c>
      <c r="E31" s="216">
        <v>200</v>
      </c>
      <c r="F31" s="216" t="s">
        <v>1259</v>
      </c>
      <c r="G31" s="217"/>
    </row>
    <row r="32" spans="1:7">
      <c r="A32" s="216">
        <v>6</v>
      </c>
      <c r="B32" s="216"/>
      <c r="C32" s="218" t="s">
        <v>1335</v>
      </c>
      <c r="D32" s="216" t="s">
        <v>1328</v>
      </c>
      <c r="E32" s="216">
        <v>350</v>
      </c>
      <c r="F32" s="216" t="s">
        <v>1264</v>
      </c>
      <c r="G32" s="217"/>
    </row>
    <row r="33" spans="1:7">
      <c r="A33" s="216">
        <v>7</v>
      </c>
      <c r="B33" s="216"/>
      <c r="C33" s="216" t="s">
        <v>1338</v>
      </c>
      <c r="D33" s="216" t="s">
        <v>1339</v>
      </c>
      <c r="E33" s="216">
        <v>150</v>
      </c>
      <c r="F33" s="216" t="s">
        <v>1259</v>
      </c>
      <c r="G33" s="217"/>
    </row>
    <row r="34" spans="1:7" ht="24">
      <c r="A34" s="216">
        <v>8</v>
      </c>
      <c r="B34" s="216"/>
      <c r="C34" s="216" t="s">
        <v>3084</v>
      </c>
      <c r="D34" s="216" t="s">
        <v>1340</v>
      </c>
      <c r="E34" s="216">
        <v>600</v>
      </c>
      <c r="F34" s="216" t="s">
        <v>1259</v>
      </c>
      <c r="G34" s="217"/>
    </row>
    <row r="35" spans="1:7">
      <c r="A35" s="216">
        <v>9</v>
      </c>
      <c r="B35" s="216"/>
      <c r="C35" s="216" t="s">
        <v>648</v>
      </c>
      <c r="D35" s="216" t="s">
        <v>1328</v>
      </c>
      <c r="E35" s="216">
        <v>50</v>
      </c>
      <c r="F35" s="216" t="s">
        <v>1259</v>
      </c>
      <c r="G35" s="217"/>
    </row>
    <row r="36" spans="1:7">
      <c r="A36" s="216">
        <v>10</v>
      </c>
      <c r="B36" s="216"/>
      <c r="C36" s="216" t="s">
        <v>1341</v>
      </c>
      <c r="D36" s="216" t="s">
        <v>1328</v>
      </c>
      <c r="E36" s="216">
        <v>40</v>
      </c>
      <c r="F36" s="216" t="s">
        <v>1259</v>
      </c>
      <c r="G36" s="217"/>
    </row>
    <row r="37" spans="1:7">
      <c r="A37" s="216">
        <v>11</v>
      </c>
      <c r="B37" s="216"/>
      <c r="C37" s="216" t="s">
        <v>1342</v>
      </c>
      <c r="D37" s="216" t="s">
        <v>1328</v>
      </c>
      <c r="E37" s="216">
        <f>100+100</f>
        <v>200</v>
      </c>
      <c r="F37" s="216" t="s">
        <v>1259</v>
      </c>
      <c r="G37" s="217"/>
    </row>
    <row r="38" spans="1:7">
      <c r="A38" s="216">
        <v>12</v>
      </c>
      <c r="B38" s="216"/>
      <c r="C38" s="216" t="s">
        <v>1343</v>
      </c>
      <c r="D38" s="216" t="s">
        <v>1344</v>
      </c>
      <c r="E38" s="216">
        <v>200</v>
      </c>
      <c r="F38" s="216" t="s">
        <v>1259</v>
      </c>
      <c r="G38" s="217"/>
    </row>
    <row r="39" spans="1:7">
      <c r="A39" s="216">
        <v>13</v>
      </c>
      <c r="B39" s="216"/>
      <c r="C39" s="216" t="s">
        <v>588</v>
      </c>
      <c r="D39" s="216" t="s">
        <v>1345</v>
      </c>
      <c r="E39" s="216">
        <f>100+50</f>
        <v>150</v>
      </c>
      <c r="F39" s="216" t="s">
        <v>1264</v>
      </c>
      <c r="G39" s="217"/>
    </row>
    <row r="40" spans="1:7">
      <c r="A40" s="216">
        <v>14</v>
      </c>
      <c r="B40" s="216"/>
      <c r="C40" s="218" t="s">
        <v>1346</v>
      </c>
      <c r="D40" s="216" t="s">
        <v>1347</v>
      </c>
      <c r="E40" s="216">
        <f>100+60</f>
        <v>160</v>
      </c>
      <c r="F40" s="216" t="s">
        <v>1264</v>
      </c>
      <c r="G40" s="217"/>
    </row>
    <row r="41" spans="1:7">
      <c r="A41" s="216">
        <v>15</v>
      </c>
      <c r="B41" s="216"/>
      <c r="C41" s="216" t="s">
        <v>1348</v>
      </c>
      <c r="D41" s="216" t="s">
        <v>1349</v>
      </c>
      <c r="E41" s="216">
        <f>100+70</f>
        <v>170</v>
      </c>
      <c r="F41" s="216" t="s">
        <v>1264</v>
      </c>
      <c r="G41" s="217"/>
    </row>
    <row r="42" spans="1:7">
      <c r="A42" s="216">
        <v>16</v>
      </c>
      <c r="B42" s="216"/>
      <c r="C42" s="216" t="s">
        <v>1358</v>
      </c>
      <c r="D42" s="216" t="s">
        <v>1359</v>
      </c>
      <c r="E42" s="216">
        <f>100+100+90</f>
        <v>290</v>
      </c>
      <c r="F42" s="216" t="s">
        <v>1264</v>
      </c>
      <c r="G42" s="217"/>
    </row>
    <row r="43" spans="1:7" ht="24">
      <c r="A43" s="219" t="s">
        <v>620</v>
      </c>
      <c r="B43" s="220"/>
      <c r="C43" s="220"/>
      <c r="D43" s="227"/>
      <c r="E43" s="228">
        <f>SUM(E27:E42)</f>
        <v>2800</v>
      </c>
      <c r="F43" s="223" t="s">
        <v>3085</v>
      </c>
      <c r="G43" s="224" t="s">
        <v>1357</v>
      </c>
    </row>
    <row r="44" spans="1:7">
      <c r="A44" s="225"/>
      <c r="B44" s="225"/>
      <c r="C44" s="225"/>
      <c r="D44" s="225"/>
      <c r="E44" s="226"/>
      <c r="F44" s="226"/>
      <c r="G44" s="225"/>
    </row>
    <row r="45" spans="1:7" ht="18.75">
      <c r="A45" s="214" t="s">
        <v>164</v>
      </c>
      <c r="B45" s="214"/>
      <c r="C45" s="214"/>
      <c r="D45" s="214"/>
      <c r="E45" s="214"/>
      <c r="F45" s="214"/>
      <c r="G45" s="214"/>
    </row>
    <row r="46" spans="1:7" ht="36">
      <c r="A46" s="215" t="s">
        <v>594</v>
      </c>
      <c r="B46" s="215" t="s">
        <v>595</v>
      </c>
      <c r="C46" s="215" t="s">
        <v>596</v>
      </c>
      <c r="D46" s="215" t="s">
        <v>597</v>
      </c>
      <c r="E46" s="215" t="s">
        <v>598</v>
      </c>
      <c r="F46" s="215" t="s">
        <v>2754</v>
      </c>
      <c r="G46" s="215" t="s">
        <v>2755</v>
      </c>
    </row>
    <row r="47" spans="1:7">
      <c r="A47" s="216">
        <v>1</v>
      </c>
      <c r="B47" s="216"/>
      <c r="C47" s="216" t="s">
        <v>1327</v>
      </c>
      <c r="D47" s="216" t="s">
        <v>1360</v>
      </c>
      <c r="E47" s="216">
        <v>40</v>
      </c>
      <c r="F47" s="216" t="s">
        <v>1259</v>
      </c>
      <c r="G47" s="217"/>
    </row>
    <row r="48" spans="1:7">
      <c r="A48" s="216">
        <v>2</v>
      </c>
      <c r="B48" s="216"/>
      <c r="C48" s="216" t="s">
        <v>1361</v>
      </c>
      <c r="D48" s="216" t="s">
        <v>1362</v>
      </c>
      <c r="E48" s="216">
        <v>50</v>
      </c>
      <c r="F48" s="216" t="s">
        <v>1259</v>
      </c>
      <c r="G48" s="217"/>
    </row>
    <row r="49" spans="1:7">
      <c r="A49" s="216">
        <v>3</v>
      </c>
      <c r="B49" s="216"/>
      <c r="C49" s="216" t="s">
        <v>1363</v>
      </c>
      <c r="D49" s="216" t="s">
        <v>1364</v>
      </c>
      <c r="E49" s="216">
        <v>80</v>
      </c>
      <c r="F49" s="216" t="s">
        <v>1259</v>
      </c>
      <c r="G49" s="217"/>
    </row>
    <row r="50" spans="1:7">
      <c r="A50" s="216">
        <v>4</v>
      </c>
      <c r="B50" s="216"/>
      <c r="C50" s="216" t="s">
        <v>1338</v>
      </c>
      <c r="D50" s="216" t="s">
        <v>1339</v>
      </c>
      <c r="E50" s="216">
        <v>180</v>
      </c>
      <c r="F50" s="216" t="s">
        <v>1259</v>
      </c>
      <c r="G50" s="217"/>
    </row>
    <row r="51" spans="1:7">
      <c r="A51" s="216">
        <v>5</v>
      </c>
      <c r="B51" s="216"/>
      <c r="C51" s="216" t="s">
        <v>1343</v>
      </c>
      <c r="D51" s="216" t="s">
        <v>1344</v>
      </c>
      <c r="E51" s="216">
        <v>100</v>
      </c>
      <c r="F51" s="216" t="s">
        <v>1259</v>
      </c>
      <c r="G51" s="217"/>
    </row>
    <row r="52" spans="1:7">
      <c r="A52" s="216">
        <v>6</v>
      </c>
      <c r="B52" s="216"/>
      <c r="C52" s="216" t="s">
        <v>1341</v>
      </c>
      <c r="D52" s="216" t="s">
        <v>1360</v>
      </c>
      <c r="E52" s="216">
        <f>100+40</f>
        <v>140</v>
      </c>
      <c r="F52" s="216" t="s">
        <v>1259</v>
      </c>
      <c r="G52" s="217"/>
    </row>
    <row r="53" spans="1:7">
      <c r="A53" s="216">
        <v>7</v>
      </c>
      <c r="B53" s="216"/>
      <c r="C53" s="216" t="s">
        <v>588</v>
      </c>
      <c r="D53" s="216" t="s">
        <v>1345</v>
      </c>
      <c r="E53" s="216">
        <f>100+50</f>
        <v>150</v>
      </c>
      <c r="F53" s="216" t="s">
        <v>1259</v>
      </c>
      <c r="G53" s="217"/>
    </row>
    <row r="54" spans="1:7">
      <c r="A54" s="216">
        <v>8</v>
      </c>
      <c r="B54" s="216"/>
      <c r="C54" s="216" t="s">
        <v>1348</v>
      </c>
      <c r="D54" s="216" t="s">
        <v>1349</v>
      </c>
      <c r="E54" s="216">
        <f>100+70</f>
        <v>170</v>
      </c>
      <c r="F54" s="216" t="s">
        <v>1259</v>
      </c>
      <c r="G54" s="217"/>
    </row>
    <row r="55" spans="1:7">
      <c r="A55" s="216">
        <v>9</v>
      </c>
      <c r="B55" s="216"/>
      <c r="C55" s="216" t="s">
        <v>999</v>
      </c>
      <c r="D55" s="216" t="s">
        <v>1365</v>
      </c>
      <c r="E55" s="216">
        <f>100+60</f>
        <v>160</v>
      </c>
      <c r="F55" s="216" t="s">
        <v>1259</v>
      </c>
      <c r="G55" s="217"/>
    </row>
    <row r="56" spans="1:7">
      <c r="A56" s="216">
        <v>10</v>
      </c>
      <c r="B56" s="216"/>
      <c r="C56" s="216" t="s">
        <v>1350</v>
      </c>
      <c r="D56" s="216" t="s">
        <v>1351</v>
      </c>
      <c r="E56" s="216">
        <f>100+100</f>
        <v>200</v>
      </c>
      <c r="F56" s="216" t="s">
        <v>1259</v>
      </c>
      <c r="G56" s="217"/>
    </row>
    <row r="57" spans="1:7">
      <c r="A57" s="216">
        <v>11</v>
      </c>
      <c r="B57" s="216"/>
      <c r="C57" s="216" t="s">
        <v>1366</v>
      </c>
      <c r="D57" s="216" t="s">
        <v>1359</v>
      </c>
      <c r="E57" s="216">
        <f>100+100</f>
        <v>200</v>
      </c>
      <c r="F57" s="216" t="s">
        <v>1259</v>
      </c>
      <c r="G57" s="217"/>
    </row>
    <row r="58" spans="1:7">
      <c r="A58" s="216">
        <v>12</v>
      </c>
      <c r="B58" s="216"/>
      <c r="C58" s="216" t="s">
        <v>1353</v>
      </c>
      <c r="D58" s="216" t="s">
        <v>1359</v>
      </c>
      <c r="E58" s="216">
        <f>100+50+2*5</f>
        <v>160</v>
      </c>
      <c r="F58" s="216" t="s">
        <v>1259</v>
      </c>
      <c r="G58" s="217"/>
    </row>
    <row r="59" spans="1:7">
      <c r="A59" s="216">
        <v>13</v>
      </c>
      <c r="B59" s="216"/>
      <c r="C59" s="216" t="s">
        <v>1367</v>
      </c>
      <c r="D59" s="216" t="s">
        <v>1368</v>
      </c>
      <c r="E59" s="216">
        <f>100+100</f>
        <v>200</v>
      </c>
      <c r="F59" s="216" t="s">
        <v>1259</v>
      </c>
      <c r="G59" s="217"/>
    </row>
    <row r="60" spans="1:7" ht="24">
      <c r="A60" s="219" t="s">
        <v>620</v>
      </c>
      <c r="B60" s="220"/>
      <c r="C60" s="220"/>
      <c r="D60" s="227"/>
      <c r="E60" s="223">
        <f>SUM(E47:E59)</f>
        <v>1830</v>
      </c>
      <c r="F60" s="223" t="s">
        <v>3085</v>
      </c>
      <c r="G60" s="224" t="s">
        <v>1357</v>
      </c>
    </row>
    <row r="61" spans="1:7">
      <c r="A61" s="229"/>
      <c r="B61" s="229"/>
      <c r="C61" s="229"/>
      <c r="D61" s="229"/>
      <c r="E61" s="230"/>
      <c r="F61" s="230"/>
      <c r="G61" s="229"/>
    </row>
    <row r="62" spans="1:7" ht="18.75">
      <c r="A62" s="214" t="s">
        <v>165</v>
      </c>
      <c r="B62" s="214"/>
      <c r="C62" s="214"/>
      <c r="D62" s="214"/>
      <c r="E62" s="214"/>
      <c r="F62" s="214"/>
      <c r="G62" s="214"/>
    </row>
    <row r="63" spans="1:7" ht="36">
      <c r="A63" s="215" t="s">
        <v>594</v>
      </c>
      <c r="B63" s="215" t="s">
        <v>595</v>
      </c>
      <c r="C63" s="215" t="s">
        <v>596</v>
      </c>
      <c r="D63" s="215" t="s">
        <v>597</v>
      </c>
      <c r="E63" s="215" t="s">
        <v>598</v>
      </c>
      <c r="F63" s="215" t="s">
        <v>2754</v>
      </c>
      <c r="G63" s="215" t="s">
        <v>2755</v>
      </c>
    </row>
    <row r="64" spans="1:7">
      <c r="A64" s="216">
        <v>1</v>
      </c>
      <c r="B64" s="216"/>
      <c r="C64" s="216" t="s">
        <v>1327</v>
      </c>
      <c r="D64" s="216" t="s">
        <v>1360</v>
      </c>
      <c r="E64" s="216">
        <v>40</v>
      </c>
      <c r="F64" s="216" t="s">
        <v>1259</v>
      </c>
      <c r="G64" s="217"/>
    </row>
    <row r="65" spans="1:7">
      <c r="A65" s="216">
        <v>2</v>
      </c>
      <c r="B65" s="216"/>
      <c r="C65" s="216" t="s">
        <v>1361</v>
      </c>
      <c r="D65" s="216" t="s">
        <v>1362</v>
      </c>
      <c r="E65" s="216">
        <v>50</v>
      </c>
      <c r="F65" s="216" t="s">
        <v>1259</v>
      </c>
      <c r="G65" s="217"/>
    </row>
    <row r="66" spans="1:7">
      <c r="A66" s="216">
        <v>3</v>
      </c>
      <c r="B66" s="216"/>
      <c r="C66" s="216" t="s">
        <v>1363</v>
      </c>
      <c r="D66" s="216" t="s">
        <v>1364</v>
      </c>
      <c r="E66" s="216">
        <v>80</v>
      </c>
      <c r="F66" s="216" t="s">
        <v>1259</v>
      </c>
      <c r="G66" s="217"/>
    </row>
    <row r="67" spans="1:7">
      <c r="A67" s="216">
        <v>4</v>
      </c>
      <c r="B67" s="216"/>
      <c r="C67" s="216" t="s">
        <v>1338</v>
      </c>
      <c r="D67" s="216" t="s">
        <v>1339</v>
      </c>
      <c r="E67" s="216">
        <v>180</v>
      </c>
      <c r="F67" s="216" t="s">
        <v>1259</v>
      </c>
      <c r="G67" s="217"/>
    </row>
    <row r="68" spans="1:7">
      <c r="A68" s="216">
        <v>5</v>
      </c>
      <c r="B68" s="216"/>
      <c r="C68" s="216" t="s">
        <v>1343</v>
      </c>
      <c r="D68" s="216" t="s">
        <v>1344</v>
      </c>
      <c r="E68" s="216">
        <v>100</v>
      </c>
      <c r="F68" s="216" t="s">
        <v>1259</v>
      </c>
      <c r="G68" s="217"/>
    </row>
    <row r="69" spans="1:7">
      <c r="A69" s="216">
        <v>6</v>
      </c>
      <c r="B69" s="216"/>
      <c r="C69" s="216" t="s">
        <v>1341</v>
      </c>
      <c r="D69" s="216" t="s">
        <v>1360</v>
      </c>
      <c r="E69" s="216">
        <f>100+40</f>
        <v>140</v>
      </c>
      <c r="F69" s="216" t="s">
        <v>1259</v>
      </c>
      <c r="G69" s="217"/>
    </row>
    <row r="70" spans="1:7">
      <c r="A70" s="216">
        <v>7</v>
      </c>
      <c r="B70" s="216"/>
      <c r="C70" s="216" t="s">
        <v>1348</v>
      </c>
      <c r="D70" s="216" t="s">
        <v>1349</v>
      </c>
      <c r="E70" s="216">
        <f>100+70</f>
        <v>170</v>
      </c>
      <c r="F70" s="216" t="s">
        <v>1259</v>
      </c>
      <c r="G70" s="217"/>
    </row>
    <row r="71" spans="1:7">
      <c r="A71" s="216">
        <v>8</v>
      </c>
      <c r="B71" s="216"/>
      <c r="C71" s="216" t="s">
        <v>999</v>
      </c>
      <c r="D71" s="216" t="s">
        <v>1365</v>
      </c>
      <c r="E71" s="216">
        <f>100+60</f>
        <v>160</v>
      </c>
      <c r="F71" s="216" t="s">
        <v>1259</v>
      </c>
      <c r="G71" s="217"/>
    </row>
    <row r="72" spans="1:7">
      <c r="A72" s="216">
        <v>9</v>
      </c>
      <c r="B72" s="216"/>
      <c r="C72" s="216" t="s">
        <v>1350</v>
      </c>
      <c r="D72" s="216" t="s">
        <v>1351</v>
      </c>
      <c r="E72" s="216">
        <f>100+100</f>
        <v>200</v>
      </c>
      <c r="F72" s="216" t="s">
        <v>1259</v>
      </c>
      <c r="G72" s="217"/>
    </row>
    <row r="73" spans="1:7">
      <c r="A73" s="216">
        <v>10</v>
      </c>
      <c r="B73" s="216"/>
      <c r="C73" s="216" t="s">
        <v>1353</v>
      </c>
      <c r="D73" s="216" t="s">
        <v>1359</v>
      </c>
      <c r="E73" s="216">
        <f>100+50+2*5</f>
        <v>160</v>
      </c>
      <c r="F73" s="216" t="s">
        <v>1259</v>
      </c>
      <c r="G73" s="217"/>
    </row>
    <row r="74" spans="1:7">
      <c r="A74" s="216">
        <v>11</v>
      </c>
      <c r="B74" s="216"/>
      <c r="C74" s="216" t="s">
        <v>1369</v>
      </c>
      <c r="D74" s="216" t="s">
        <v>1360</v>
      </c>
      <c r="E74" s="216">
        <f>100+50</f>
        <v>150</v>
      </c>
      <c r="F74" s="216" t="s">
        <v>1259</v>
      </c>
      <c r="G74" s="217"/>
    </row>
    <row r="75" spans="1:7" ht="24">
      <c r="A75" s="219" t="s">
        <v>620</v>
      </c>
      <c r="B75" s="220"/>
      <c r="C75" s="220"/>
      <c r="D75" s="223"/>
      <c r="E75" s="223">
        <f>SUM(E64:E74)</f>
        <v>1430</v>
      </c>
      <c r="F75" s="223" t="s">
        <v>3085</v>
      </c>
      <c r="G75" s="224" t="s">
        <v>1357</v>
      </c>
    </row>
    <row r="76" spans="1:7">
      <c r="A76" s="229"/>
      <c r="B76" s="229"/>
      <c r="C76" s="229"/>
      <c r="D76" s="229"/>
      <c r="E76" s="230"/>
      <c r="F76" s="230"/>
      <c r="G76" s="229"/>
    </row>
    <row r="77" spans="1:7" ht="18.75">
      <c r="A77" s="214" t="s">
        <v>166</v>
      </c>
      <c r="B77" s="214"/>
      <c r="C77" s="214"/>
      <c r="D77" s="214"/>
      <c r="E77" s="214"/>
      <c r="F77" s="214"/>
      <c r="G77" s="214"/>
    </row>
    <row r="78" spans="1:7" ht="36">
      <c r="A78" s="215" t="s">
        <v>594</v>
      </c>
      <c r="B78" s="215" t="s">
        <v>595</v>
      </c>
      <c r="C78" s="215" t="s">
        <v>596</v>
      </c>
      <c r="D78" s="215" t="s">
        <v>597</v>
      </c>
      <c r="E78" s="215" t="s">
        <v>598</v>
      </c>
      <c r="F78" s="215" t="s">
        <v>2754</v>
      </c>
      <c r="G78" s="215" t="s">
        <v>2755</v>
      </c>
    </row>
    <row r="79" spans="1:7">
      <c r="A79" s="216">
        <v>1</v>
      </c>
      <c r="B79" s="216"/>
      <c r="C79" s="216" t="s">
        <v>1327</v>
      </c>
      <c r="D79" s="216" t="s">
        <v>1360</v>
      </c>
      <c r="E79" s="216">
        <v>40</v>
      </c>
      <c r="F79" s="216" t="s">
        <v>1259</v>
      </c>
      <c r="G79" s="217"/>
    </row>
    <row r="80" spans="1:7">
      <c r="A80" s="216">
        <v>2</v>
      </c>
      <c r="B80" s="216"/>
      <c r="C80" s="216" t="s">
        <v>627</v>
      </c>
      <c r="D80" s="216" t="s">
        <v>1370</v>
      </c>
      <c r="E80" s="216">
        <v>40</v>
      </c>
      <c r="F80" s="216" t="s">
        <v>1259</v>
      </c>
      <c r="G80" s="217"/>
    </row>
    <row r="81" spans="1:7">
      <c r="A81" s="216">
        <v>3</v>
      </c>
      <c r="B81" s="216"/>
      <c r="C81" s="216" t="s">
        <v>1336</v>
      </c>
      <c r="D81" s="216" t="s">
        <v>1337</v>
      </c>
      <c r="E81" s="216">
        <v>100</v>
      </c>
      <c r="F81" s="216" t="s">
        <v>1259</v>
      </c>
      <c r="G81" s="217"/>
    </row>
    <row r="82" spans="1:7">
      <c r="A82" s="216">
        <v>4</v>
      </c>
      <c r="B82" s="216"/>
      <c r="C82" s="216" t="s">
        <v>1363</v>
      </c>
      <c r="D82" s="216" t="s">
        <v>1364</v>
      </c>
      <c r="E82" s="216">
        <v>80</v>
      </c>
      <c r="F82" s="216" t="s">
        <v>1259</v>
      </c>
      <c r="G82" s="217"/>
    </row>
    <row r="83" spans="1:7">
      <c r="A83" s="216">
        <v>5</v>
      </c>
      <c r="B83" s="216"/>
      <c r="C83" s="216" t="s">
        <v>1338</v>
      </c>
      <c r="D83" s="216" t="s">
        <v>1339</v>
      </c>
      <c r="E83" s="216">
        <v>180</v>
      </c>
      <c r="F83" s="216" t="s">
        <v>1259</v>
      </c>
      <c r="G83" s="217"/>
    </row>
    <row r="84" spans="1:7">
      <c r="A84" s="216">
        <v>6</v>
      </c>
      <c r="B84" s="216"/>
      <c r="C84" s="216" t="s">
        <v>1343</v>
      </c>
      <c r="D84" s="216" t="s">
        <v>1344</v>
      </c>
      <c r="E84" s="216">
        <v>100</v>
      </c>
      <c r="F84" s="216" t="s">
        <v>1259</v>
      </c>
      <c r="G84" s="217"/>
    </row>
    <row r="85" spans="1:7">
      <c r="A85" s="216">
        <v>7</v>
      </c>
      <c r="B85" s="216"/>
      <c r="C85" s="216" t="s">
        <v>1341</v>
      </c>
      <c r="D85" s="216" t="s">
        <v>1360</v>
      </c>
      <c r="E85" s="216">
        <f>100+40</f>
        <v>140</v>
      </c>
      <c r="F85" s="216" t="s">
        <v>1259</v>
      </c>
      <c r="G85" s="217"/>
    </row>
    <row r="86" spans="1:7">
      <c r="A86" s="216">
        <v>8</v>
      </c>
      <c r="B86" s="216"/>
      <c r="C86" s="216" t="s">
        <v>588</v>
      </c>
      <c r="D86" s="216" t="s">
        <v>1345</v>
      </c>
      <c r="E86" s="216">
        <f>100+50</f>
        <v>150</v>
      </c>
      <c r="F86" s="216" t="s">
        <v>1259</v>
      </c>
      <c r="G86" s="217"/>
    </row>
    <row r="87" spans="1:7">
      <c r="A87" s="216">
        <v>9</v>
      </c>
      <c r="B87" s="216"/>
      <c r="C87" s="216" t="s">
        <v>1348</v>
      </c>
      <c r="D87" s="216" t="s">
        <v>1349</v>
      </c>
      <c r="E87" s="216">
        <f>100+70</f>
        <v>170</v>
      </c>
      <c r="F87" s="216" t="s">
        <v>1259</v>
      </c>
      <c r="G87" s="217"/>
    </row>
    <row r="88" spans="1:7">
      <c r="A88" s="216">
        <v>10</v>
      </c>
      <c r="B88" s="216"/>
      <c r="C88" s="216" t="s">
        <v>999</v>
      </c>
      <c r="D88" s="216" t="s">
        <v>1365</v>
      </c>
      <c r="E88" s="216">
        <f>100+60</f>
        <v>160</v>
      </c>
      <c r="F88" s="216" t="s">
        <v>1259</v>
      </c>
      <c r="G88" s="217"/>
    </row>
    <row r="89" spans="1:7">
      <c r="A89" s="216">
        <v>11</v>
      </c>
      <c r="B89" s="216"/>
      <c r="C89" s="216" t="s">
        <v>1350</v>
      </c>
      <c r="D89" s="216" t="s">
        <v>1351</v>
      </c>
      <c r="E89" s="216">
        <f>100+100</f>
        <v>200</v>
      </c>
      <c r="F89" s="216" t="s">
        <v>1259</v>
      </c>
      <c r="G89" s="217"/>
    </row>
    <row r="90" spans="1:7">
      <c r="A90" s="216">
        <v>12</v>
      </c>
      <c r="B90" s="216"/>
      <c r="C90" s="216" t="s">
        <v>1366</v>
      </c>
      <c r="D90" s="216" t="s">
        <v>1359</v>
      </c>
      <c r="E90" s="216">
        <f>100+100</f>
        <v>200</v>
      </c>
      <c r="F90" s="216" t="s">
        <v>1259</v>
      </c>
      <c r="G90" s="231"/>
    </row>
    <row r="91" spans="1:7">
      <c r="A91" s="216">
        <v>13</v>
      </c>
      <c r="B91" s="216"/>
      <c r="C91" s="216" t="s">
        <v>1353</v>
      </c>
      <c r="D91" s="216" t="s">
        <v>1359</v>
      </c>
      <c r="E91" s="216">
        <f>100+50+2*5</f>
        <v>160</v>
      </c>
      <c r="F91" s="216" t="s">
        <v>1259</v>
      </c>
      <c r="G91" s="231"/>
    </row>
    <row r="92" spans="1:7">
      <c r="A92" s="216">
        <v>14</v>
      </c>
      <c r="B92" s="216"/>
      <c r="C92" s="216" t="s">
        <v>1367</v>
      </c>
      <c r="D92" s="216" t="s">
        <v>1368</v>
      </c>
      <c r="E92" s="216">
        <f>100+100</f>
        <v>200</v>
      </c>
      <c r="F92" s="216" t="s">
        <v>1259</v>
      </c>
      <c r="G92" s="231"/>
    </row>
    <row r="93" spans="1:7" ht="24">
      <c r="A93" s="219" t="s">
        <v>620</v>
      </c>
      <c r="B93" s="220"/>
      <c r="C93" s="220"/>
      <c r="D93" s="227"/>
      <c r="E93" s="228">
        <f>SUM(E79:E92)</f>
        <v>1920</v>
      </c>
      <c r="F93" s="223" t="s">
        <v>3085</v>
      </c>
      <c r="G93" s="224" t="s">
        <v>1357</v>
      </c>
    </row>
    <row r="94" spans="1:7">
      <c r="A94" s="229"/>
      <c r="B94" s="229"/>
      <c r="C94" s="229"/>
      <c r="D94" s="229"/>
      <c r="E94" s="230"/>
      <c r="F94" s="230"/>
      <c r="G94" s="229"/>
    </row>
    <row r="95" spans="1:7" ht="18.75">
      <c r="A95" s="214" t="s">
        <v>167</v>
      </c>
      <c r="B95" s="214"/>
      <c r="C95" s="214"/>
      <c r="D95" s="214"/>
      <c r="E95" s="214"/>
      <c r="F95" s="214"/>
      <c r="G95" s="214"/>
    </row>
    <row r="96" spans="1:7" ht="36">
      <c r="A96" s="215" t="s">
        <v>594</v>
      </c>
      <c r="B96" s="215" t="s">
        <v>595</v>
      </c>
      <c r="C96" s="215" t="s">
        <v>596</v>
      </c>
      <c r="D96" s="215" t="s">
        <v>597</v>
      </c>
      <c r="E96" s="215" t="s">
        <v>598</v>
      </c>
      <c r="F96" s="215" t="s">
        <v>2754</v>
      </c>
      <c r="G96" s="215" t="s">
        <v>2755</v>
      </c>
    </row>
    <row r="97" spans="1:7">
      <c r="A97" s="216">
        <v>1</v>
      </c>
      <c r="B97" s="216"/>
      <c r="C97" s="216" t="s">
        <v>1327</v>
      </c>
      <c r="D97" s="216" t="s">
        <v>1360</v>
      </c>
      <c r="E97" s="216">
        <v>40</v>
      </c>
      <c r="F97" s="216" t="s">
        <v>1259</v>
      </c>
      <c r="G97" s="217"/>
    </row>
    <row r="98" spans="1:7">
      <c r="A98" s="216">
        <v>2</v>
      </c>
      <c r="B98" s="216"/>
      <c r="C98" s="216" t="s">
        <v>627</v>
      </c>
      <c r="D98" s="216" t="s">
        <v>1370</v>
      </c>
      <c r="E98" s="216">
        <v>40</v>
      </c>
      <c r="F98" s="216" t="s">
        <v>1259</v>
      </c>
      <c r="G98" s="217"/>
    </row>
    <row r="99" spans="1:7">
      <c r="A99" s="216">
        <v>3</v>
      </c>
      <c r="B99" s="216"/>
      <c r="C99" s="216" t="s">
        <v>1336</v>
      </c>
      <c r="D99" s="216" t="s">
        <v>1337</v>
      </c>
      <c r="E99" s="216">
        <v>100</v>
      </c>
      <c r="F99" s="216" t="s">
        <v>1259</v>
      </c>
      <c r="G99" s="217"/>
    </row>
    <row r="100" spans="1:7">
      <c r="A100" s="216">
        <v>4</v>
      </c>
      <c r="B100" s="216"/>
      <c r="C100" s="216" t="s">
        <v>1363</v>
      </c>
      <c r="D100" s="216" t="s">
        <v>1364</v>
      </c>
      <c r="E100" s="216">
        <v>80</v>
      </c>
      <c r="F100" s="216" t="s">
        <v>1259</v>
      </c>
      <c r="G100" s="217"/>
    </row>
    <row r="101" spans="1:7">
      <c r="A101" s="216">
        <v>5</v>
      </c>
      <c r="B101" s="216"/>
      <c r="C101" s="216" t="s">
        <v>1338</v>
      </c>
      <c r="D101" s="216" t="s">
        <v>1339</v>
      </c>
      <c r="E101" s="216">
        <v>180</v>
      </c>
      <c r="F101" s="216" t="s">
        <v>1259</v>
      </c>
      <c r="G101" s="217"/>
    </row>
    <row r="102" spans="1:7">
      <c r="A102" s="216">
        <v>6</v>
      </c>
      <c r="B102" s="216"/>
      <c r="C102" s="216" t="s">
        <v>1343</v>
      </c>
      <c r="D102" s="216" t="s">
        <v>1344</v>
      </c>
      <c r="E102" s="216">
        <v>100</v>
      </c>
      <c r="F102" s="216" t="s">
        <v>1259</v>
      </c>
      <c r="G102" s="217"/>
    </row>
    <row r="103" spans="1:7">
      <c r="A103" s="216">
        <v>7</v>
      </c>
      <c r="B103" s="216"/>
      <c r="C103" s="216" t="s">
        <v>1341</v>
      </c>
      <c r="D103" s="216" t="s">
        <v>1360</v>
      </c>
      <c r="E103" s="216">
        <f>100+40</f>
        <v>140</v>
      </c>
      <c r="F103" s="216" t="s">
        <v>1259</v>
      </c>
      <c r="G103" s="217"/>
    </row>
    <row r="104" spans="1:7">
      <c r="A104" s="216">
        <v>9</v>
      </c>
      <c r="B104" s="216"/>
      <c r="C104" s="216" t="s">
        <v>1348</v>
      </c>
      <c r="D104" s="216" t="s">
        <v>1349</v>
      </c>
      <c r="E104" s="216">
        <f>100+70</f>
        <v>170</v>
      </c>
      <c r="F104" s="216" t="s">
        <v>1259</v>
      </c>
      <c r="G104" s="217"/>
    </row>
    <row r="105" spans="1:7">
      <c r="A105" s="216">
        <v>10</v>
      </c>
      <c r="B105" s="216"/>
      <c r="C105" s="216" t="s">
        <v>999</v>
      </c>
      <c r="D105" s="216" t="s">
        <v>1365</v>
      </c>
      <c r="E105" s="216">
        <f>100+60</f>
        <v>160</v>
      </c>
      <c r="F105" s="216" t="s">
        <v>1259</v>
      </c>
      <c r="G105" s="217"/>
    </row>
    <row r="106" spans="1:7">
      <c r="A106" s="216">
        <v>11</v>
      </c>
      <c r="B106" s="216"/>
      <c r="C106" s="216" t="s">
        <v>1350</v>
      </c>
      <c r="D106" s="216" t="s">
        <v>1351</v>
      </c>
      <c r="E106" s="216">
        <f>100+100</f>
        <v>200</v>
      </c>
      <c r="F106" s="216" t="s">
        <v>1259</v>
      </c>
      <c r="G106" s="217"/>
    </row>
    <row r="107" spans="1:7">
      <c r="A107" s="216">
        <v>13</v>
      </c>
      <c r="B107" s="216"/>
      <c r="C107" s="216" t="s">
        <v>1353</v>
      </c>
      <c r="D107" s="216" t="s">
        <v>1359</v>
      </c>
      <c r="E107" s="216">
        <f>100+50+2*5</f>
        <v>160</v>
      </c>
      <c r="F107" s="216" t="s">
        <v>1259</v>
      </c>
      <c r="G107" s="231"/>
    </row>
    <row r="108" spans="1:7">
      <c r="A108" s="216">
        <v>14</v>
      </c>
      <c r="B108" s="216"/>
      <c r="C108" s="216" t="s">
        <v>1369</v>
      </c>
      <c r="D108" s="216" t="s">
        <v>1360</v>
      </c>
      <c r="E108" s="216">
        <f>100+50</f>
        <v>150</v>
      </c>
      <c r="F108" s="216" t="s">
        <v>1259</v>
      </c>
      <c r="G108" s="231"/>
    </row>
    <row r="109" spans="1:7" ht="24">
      <c r="A109" s="219" t="s">
        <v>620</v>
      </c>
      <c r="B109" s="220"/>
      <c r="C109" s="220"/>
      <c r="D109" s="227"/>
      <c r="E109" s="223">
        <f>SUM(E97:E108)</f>
        <v>1520</v>
      </c>
      <c r="F109" s="223" t="s">
        <v>3085</v>
      </c>
      <c r="G109" s="224" t="s">
        <v>1357</v>
      </c>
    </row>
    <row r="110" spans="1:7">
      <c r="A110" s="229"/>
      <c r="B110" s="229"/>
      <c r="C110" s="229"/>
      <c r="D110" s="229"/>
      <c r="E110" s="230"/>
      <c r="F110" s="230"/>
      <c r="G110" s="229"/>
    </row>
    <row r="111" spans="1:7" ht="18.75">
      <c r="A111" s="214" t="s">
        <v>168</v>
      </c>
      <c r="B111" s="214"/>
      <c r="C111" s="214"/>
      <c r="D111" s="214"/>
      <c r="E111" s="214"/>
      <c r="F111" s="214"/>
      <c r="G111" s="214"/>
    </row>
    <row r="112" spans="1:7" ht="36">
      <c r="A112" s="215" t="s">
        <v>594</v>
      </c>
      <c r="B112" s="215" t="s">
        <v>595</v>
      </c>
      <c r="C112" s="215" t="s">
        <v>596</v>
      </c>
      <c r="D112" s="215" t="s">
        <v>597</v>
      </c>
      <c r="E112" s="215" t="s">
        <v>598</v>
      </c>
      <c r="F112" s="215" t="s">
        <v>2754</v>
      </c>
      <c r="G112" s="215" t="s">
        <v>2755</v>
      </c>
    </row>
    <row r="113" spans="1:7">
      <c r="A113" s="216">
        <v>1</v>
      </c>
      <c r="B113" s="216"/>
      <c r="C113" s="216" t="s">
        <v>1327</v>
      </c>
      <c r="D113" s="216" t="s">
        <v>1360</v>
      </c>
      <c r="E113" s="216">
        <v>40</v>
      </c>
      <c r="F113" s="216" t="s">
        <v>1259</v>
      </c>
      <c r="G113" s="217"/>
    </row>
    <row r="114" spans="1:7">
      <c r="A114" s="216">
        <v>2</v>
      </c>
      <c r="B114" s="216"/>
      <c r="C114" s="216" t="s">
        <v>1361</v>
      </c>
      <c r="D114" s="216" t="s">
        <v>1362</v>
      </c>
      <c r="E114" s="216">
        <v>50</v>
      </c>
      <c r="F114" s="216" t="s">
        <v>1259</v>
      </c>
      <c r="G114" s="217"/>
    </row>
    <row r="115" spans="1:7">
      <c r="A115" s="216">
        <v>3</v>
      </c>
      <c r="B115" s="216"/>
      <c r="C115" s="216" t="s">
        <v>1363</v>
      </c>
      <c r="D115" s="216" t="s">
        <v>1364</v>
      </c>
      <c r="E115" s="216">
        <v>80</v>
      </c>
      <c r="F115" s="216" t="s">
        <v>1259</v>
      </c>
      <c r="G115" s="217"/>
    </row>
    <row r="116" spans="1:7">
      <c r="A116" s="216">
        <v>4</v>
      </c>
      <c r="B116" s="216"/>
      <c r="C116" s="216" t="s">
        <v>1338</v>
      </c>
      <c r="D116" s="216" t="s">
        <v>1339</v>
      </c>
      <c r="E116" s="216">
        <v>180</v>
      </c>
      <c r="F116" s="216" t="s">
        <v>1259</v>
      </c>
      <c r="G116" s="217"/>
    </row>
    <row r="117" spans="1:7">
      <c r="A117" s="216">
        <v>5</v>
      </c>
      <c r="B117" s="216"/>
      <c r="C117" s="216" t="s">
        <v>1343</v>
      </c>
      <c r="D117" s="216" t="s">
        <v>1344</v>
      </c>
      <c r="E117" s="216">
        <v>100</v>
      </c>
      <c r="F117" s="216" t="s">
        <v>1259</v>
      </c>
      <c r="G117" s="217"/>
    </row>
    <row r="118" spans="1:7">
      <c r="A118" s="216">
        <v>6</v>
      </c>
      <c r="B118" s="216"/>
      <c r="C118" s="216" t="s">
        <v>1341</v>
      </c>
      <c r="D118" s="216" t="s">
        <v>1360</v>
      </c>
      <c r="E118" s="216">
        <f>100+40</f>
        <v>140</v>
      </c>
      <c r="F118" s="216" t="s">
        <v>1259</v>
      </c>
      <c r="G118" s="217"/>
    </row>
    <row r="119" spans="1:7">
      <c r="A119" s="216">
        <v>7</v>
      </c>
      <c r="B119" s="216"/>
      <c r="C119" s="216" t="s">
        <v>588</v>
      </c>
      <c r="D119" s="216" t="s">
        <v>1345</v>
      </c>
      <c r="E119" s="216">
        <f>100+50</f>
        <v>150</v>
      </c>
      <c r="F119" s="216" t="s">
        <v>1259</v>
      </c>
      <c r="G119" s="217"/>
    </row>
    <row r="120" spans="1:7">
      <c r="A120" s="216">
        <v>8</v>
      </c>
      <c r="B120" s="216"/>
      <c r="C120" s="216" t="s">
        <v>1348</v>
      </c>
      <c r="D120" s="216" t="s">
        <v>1349</v>
      </c>
      <c r="E120" s="216">
        <f>100+70</f>
        <v>170</v>
      </c>
      <c r="F120" s="216" t="s">
        <v>1259</v>
      </c>
      <c r="G120" s="217"/>
    </row>
    <row r="121" spans="1:7">
      <c r="A121" s="216">
        <v>9</v>
      </c>
      <c r="B121" s="216"/>
      <c r="C121" s="216" t="s">
        <v>1346</v>
      </c>
      <c r="D121" s="216" t="s">
        <v>1347</v>
      </c>
      <c r="E121" s="216">
        <f>100+60</f>
        <v>160</v>
      </c>
      <c r="F121" s="216" t="s">
        <v>1259</v>
      </c>
      <c r="G121" s="217"/>
    </row>
    <row r="122" spans="1:7">
      <c r="A122" s="216">
        <v>10</v>
      </c>
      <c r="B122" s="216"/>
      <c r="C122" s="216" t="s">
        <v>999</v>
      </c>
      <c r="D122" s="216" t="s">
        <v>1365</v>
      </c>
      <c r="E122" s="216">
        <f>100+60</f>
        <v>160</v>
      </c>
      <c r="F122" s="216" t="s">
        <v>1259</v>
      </c>
      <c r="G122" s="217"/>
    </row>
    <row r="123" spans="1:7">
      <c r="A123" s="216">
        <v>11</v>
      </c>
      <c r="B123" s="216"/>
      <c r="C123" s="216" t="s">
        <v>1350</v>
      </c>
      <c r="D123" s="216" t="s">
        <v>1351</v>
      </c>
      <c r="E123" s="216">
        <f>100+100</f>
        <v>200</v>
      </c>
      <c r="F123" s="216" t="s">
        <v>1259</v>
      </c>
      <c r="G123" s="217"/>
    </row>
    <row r="124" spans="1:7">
      <c r="A124" s="216">
        <v>12</v>
      </c>
      <c r="B124" s="216"/>
      <c r="C124" s="216" t="s">
        <v>1366</v>
      </c>
      <c r="D124" s="216" t="s">
        <v>1359</v>
      </c>
      <c r="E124" s="216">
        <f>100+100</f>
        <v>200</v>
      </c>
      <c r="F124" s="216" t="s">
        <v>1259</v>
      </c>
      <c r="G124" s="231"/>
    </row>
    <row r="125" spans="1:7">
      <c r="A125" s="216">
        <v>13</v>
      </c>
      <c r="B125" s="216"/>
      <c r="C125" s="216" t="s">
        <v>1353</v>
      </c>
      <c r="D125" s="216" t="s">
        <v>1359</v>
      </c>
      <c r="E125" s="216">
        <f>100+50+18*5</f>
        <v>240</v>
      </c>
      <c r="F125" s="216" t="s">
        <v>1259</v>
      </c>
      <c r="G125" s="231"/>
    </row>
    <row r="126" spans="1:7" ht="24">
      <c r="A126" s="219" t="s">
        <v>620</v>
      </c>
      <c r="B126" s="220"/>
      <c r="C126" s="220"/>
      <c r="D126" s="227"/>
      <c r="E126" s="228">
        <f>SUM(E113:E125)</f>
        <v>1870</v>
      </c>
      <c r="F126" s="223" t="s">
        <v>3085</v>
      </c>
      <c r="G126" s="224" t="s">
        <v>1357</v>
      </c>
    </row>
    <row r="127" spans="1:7">
      <c r="A127" s="229"/>
      <c r="B127" s="229"/>
      <c r="C127" s="229"/>
      <c r="D127" s="229"/>
      <c r="E127" s="230"/>
      <c r="F127" s="230"/>
      <c r="G127" s="229"/>
    </row>
    <row r="128" spans="1:7" ht="18.75">
      <c r="A128" s="214" t="s">
        <v>169</v>
      </c>
      <c r="B128" s="214"/>
      <c r="C128" s="214"/>
      <c r="D128" s="214"/>
      <c r="E128" s="214"/>
      <c r="F128" s="214"/>
      <c r="G128" s="214"/>
    </row>
    <row r="129" spans="1:7" ht="36">
      <c r="A129" s="215" t="s">
        <v>594</v>
      </c>
      <c r="B129" s="215" t="s">
        <v>595</v>
      </c>
      <c r="C129" s="215" t="s">
        <v>596</v>
      </c>
      <c r="D129" s="215" t="s">
        <v>597</v>
      </c>
      <c r="E129" s="215" t="s">
        <v>598</v>
      </c>
      <c r="F129" s="215" t="s">
        <v>2754</v>
      </c>
      <c r="G129" s="215" t="s">
        <v>2755</v>
      </c>
    </row>
    <row r="130" spans="1:7">
      <c r="A130" s="216">
        <v>1</v>
      </c>
      <c r="B130" s="216"/>
      <c r="C130" s="216" t="s">
        <v>1327</v>
      </c>
      <c r="D130" s="216" t="s">
        <v>1360</v>
      </c>
      <c r="E130" s="216">
        <v>40</v>
      </c>
      <c r="F130" s="216" t="s">
        <v>1259</v>
      </c>
      <c r="G130" s="217"/>
    </row>
    <row r="131" spans="1:7">
      <c r="A131" s="216">
        <v>2</v>
      </c>
      <c r="B131" s="216"/>
      <c r="C131" s="216" t="s">
        <v>627</v>
      </c>
      <c r="D131" s="216" t="s">
        <v>1370</v>
      </c>
      <c r="E131" s="216">
        <v>40</v>
      </c>
      <c r="F131" s="216" t="s">
        <v>1259</v>
      </c>
      <c r="G131" s="217"/>
    </row>
    <row r="132" spans="1:7">
      <c r="A132" s="216">
        <v>3</v>
      </c>
      <c r="B132" s="216"/>
      <c r="C132" s="216" t="s">
        <v>1336</v>
      </c>
      <c r="D132" s="216" t="s">
        <v>1337</v>
      </c>
      <c r="E132" s="216">
        <v>100</v>
      </c>
      <c r="F132" s="216" t="s">
        <v>1259</v>
      </c>
      <c r="G132" s="217"/>
    </row>
    <row r="133" spans="1:7">
      <c r="A133" s="216">
        <v>4</v>
      </c>
      <c r="B133" s="216"/>
      <c r="C133" s="216" t="s">
        <v>1363</v>
      </c>
      <c r="D133" s="216" t="s">
        <v>1364</v>
      </c>
      <c r="E133" s="216">
        <v>80</v>
      </c>
      <c r="F133" s="216" t="s">
        <v>1259</v>
      </c>
      <c r="G133" s="217"/>
    </row>
    <row r="134" spans="1:7">
      <c r="A134" s="216">
        <v>5</v>
      </c>
      <c r="B134" s="216"/>
      <c r="C134" s="216" t="s">
        <v>1338</v>
      </c>
      <c r="D134" s="216" t="s">
        <v>1339</v>
      </c>
      <c r="E134" s="216">
        <v>180</v>
      </c>
      <c r="F134" s="216" t="s">
        <v>1259</v>
      </c>
      <c r="G134" s="217"/>
    </row>
    <row r="135" spans="1:7">
      <c r="A135" s="216">
        <v>6</v>
      </c>
      <c r="B135" s="216"/>
      <c r="C135" s="216" t="s">
        <v>1343</v>
      </c>
      <c r="D135" s="216" t="s">
        <v>1344</v>
      </c>
      <c r="E135" s="216">
        <v>100</v>
      </c>
      <c r="F135" s="216" t="s">
        <v>1259</v>
      </c>
      <c r="G135" s="217"/>
    </row>
    <row r="136" spans="1:7">
      <c r="A136" s="216">
        <v>7</v>
      </c>
      <c r="B136" s="216"/>
      <c r="C136" s="216" t="s">
        <v>1341</v>
      </c>
      <c r="D136" s="216" t="s">
        <v>1360</v>
      </c>
      <c r="E136" s="216">
        <f>100+40</f>
        <v>140</v>
      </c>
      <c r="F136" s="216" t="s">
        <v>1259</v>
      </c>
      <c r="G136" s="217"/>
    </row>
    <row r="137" spans="1:7">
      <c r="A137" s="216">
        <v>8</v>
      </c>
      <c r="B137" s="216"/>
      <c r="C137" s="216" t="s">
        <v>588</v>
      </c>
      <c r="D137" s="216" t="s">
        <v>1345</v>
      </c>
      <c r="E137" s="216">
        <f>100+50</f>
        <v>150</v>
      </c>
      <c r="F137" s="216" t="s">
        <v>1259</v>
      </c>
      <c r="G137" s="217"/>
    </row>
    <row r="138" spans="1:7">
      <c r="A138" s="216">
        <v>9</v>
      </c>
      <c r="B138" s="216"/>
      <c r="C138" s="216" t="s">
        <v>1348</v>
      </c>
      <c r="D138" s="216" t="s">
        <v>1349</v>
      </c>
      <c r="E138" s="216">
        <f>100+70</f>
        <v>170</v>
      </c>
      <c r="F138" s="216" t="s">
        <v>1259</v>
      </c>
      <c r="G138" s="217"/>
    </row>
    <row r="139" spans="1:7">
      <c r="A139" s="216">
        <v>10</v>
      </c>
      <c r="B139" s="216"/>
      <c r="C139" s="216" t="s">
        <v>1346</v>
      </c>
      <c r="D139" s="216" t="s">
        <v>1347</v>
      </c>
      <c r="E139" s="216">
        <f>100+60</f>
        <v>160</v>
      </c>
      <c r="F139" s="216" t="s">
        <v>1259</v>
      </c>
      <c r="G139" s="217"/>
    </row>
    <row r="140" spans="1:7">
      <c r="A140" s="216">
        <v>11</v>
      </c>
      <c r="B140" s="216"/>
      <c r="C140" s="216" t="s">
        <v>999</v>
      </c>
      <c r="D140" s="216" t="s">
        <v>1365</v>
      </c>
      <c r="E140" s="216">
        <f>100+60</f>
        <v>160</v>
      </c>
      <c r="F140" s="216" t="s">
        <v>1259</v>
      </c>
      <c r="G140" s="217"/>
    </row>
    <row r="141" spans="1:7">
      <c r="A141" s="216">
        <v>12</v>
      </c>
      <c r="B141" s="216"/>
      <c r="C141" s="216" t="s">
        <v>1350</v>
      </c>
      <c r="D141" s="216" t="s">
        <v>1351</v>
      </c>
      <c r="E141" s="216">
        <f>100+100</f>
        <v>200</v>
      </c>
      <c r="F141" s="216" t="s">
        <v>1259</v>
      </c>
      <c r="G141" s="217"/>
    </row>
    <row r="142" spans="1:7">
      <c r="A142" s="216">
        <v>13</v>
      </c>
      <c r="B142" s="216"/>
      <c r="C142" s="216" t="s">
        <v>1366</v>
      </c>
      <c r="D142" s="216" t="s">
        <v>1359</v>
      </c>
      <c r="E142" s="216">
        <f>100+100</f>
        <v>200</v>
      </c>
      <c r="F142" s="216" t="s">
        <v>1259</v>
      </c>
      <c r="G142" s="231"/>
    </row>
    <row r="143" spans="1:7">
      <c r="A143" s="216">
        <v>14</v>
      </c>
      <c r="B143" s="216"/>
      <c r="C143" s="216" t="s">
        <v>1353</v>
      </c>
      <c r="D143" s="216" t="s">
        <v>1359</v>
      </c>
      <c r="E143" s="216">
        <f>100+50+18*5</f>
        <v>240</v>
      </c>
      <c r="F143" s="216" t="s">
        <v>1259</v>
      </c>
      <c r="G143" s="231"/>
    </row>
    <row r="144" spans="1:7" ht="24">
      <c r="A144" s="219" t="s">
        <v>620</v>
      </c>
      <c r="B144" s="220"/>
      <c r="C144" s="220"/>
      <c r="D144" s="227"/>
      <c r="E144" s="223">
        <f>SUM(E130:E143)</f>
        <v>1960</v>
      </c>
      <c r="F144" s="223" t="s">
        <v>3085</v>
      </c>
      <c r="G144" s="224" t="s">
        <v>1357</v>
      </c>
    </row>
    <row r="145" spans="1:7">
      <c r="A145" s="225"/>
      <c r="B145" s="225"/>
      <c r="C145" s="225"/>
      <c r="D145" s="225"/>
      <c r="E145" s="226"/>
      <c r="F145" s="226"/>
      <c r="G145" s="225"/>
    </row>
    <row r="146" spans="1:7" ht="18.75">
      <c r="A146" s="214" t="s">
        <v>170</v>
      </c>
      <c r="B146" s="214"/>
      <c r="C146" s="214"/>
      <c r="D146" s="214"/>
      <c r="E146" s="214"/>
      <c r="F146" s="214"/>
      <c r="G146" s="214"/>
    </row>
    <row r="147" spans="1:7" ht="36">
      <c r="A147" s="215" t="s">
        <v>594</v>
      </c>
      <c r="B147" s="215" t="s">
        <v>595</v>
      </c>
      <c r="C147" s="215" t="s">
        <v>596</v>
      </c>
      <c r="D147" s="215" t="s">
        <v>597</v>
      </c>
      <c r="E147" s="215" t="s">
        <v>598</v>
      </c>
      <c r="F147" s="215" t="s">
        <v>2754</v>
      </c>
      <c r="G147" s="215" t="s">
        <v>2755</v>
      </c>
    </row>
    <row r="148" spans="1:7">
      <c r="A148" s="216">
        <v>1</v>
      </c>
      <c r="B148" s="216"/>
      <c r="C148" s="223" t="s">
        <v>1327</v>
      </c>
      <c r="D148" s="216" t="s">
        <v>1371</v>
      </c>
      <c r="E148" s="216">
        <v>40</v>
      </c>
      <c r="F148" s="216" t="s">
        <v>1259</v>
      </c>
      <c r="G148" s="231"/>
    </row>
    <row r="149" spans="1:7">
      <c r="A149" s="216">
        <v>2</v>
      </c>
      <c r="B149" s="216"/>
      <c r="C149" s="223" t="s">
        <v>1372</v>
      </c>
      <c r="D149" s="216" t="s">
        <v>1339</v>
      </c>
      <c r="E149" s="216">
        <v>150</v>
      </c>
      <c r="F149" s="216" t="s">
        <v>1259</v>
      </c>
      <c r="G149" s="231"/>
    </row>
    <row r="150" spans="1:7">
      <c r="A150" s="216">
        <v>3</v>
      </c>
      <c r="B150" s="216"/>
      <c r="C150" s="223" t="s">
        <v>1373</v>
      </c>
      <c r="D150" s="216" t="s">
        <v>1374</v>
      </c>
      <c r="E150" s="216">
        <v>100</v>
      </c>
      <c r="F150" s="216" t="s">
        <v>1259</v>
      </c>
      <c r="G150" s="231"/>
    </row>
    <row r="151" spans="1:7">
      <c r="A151" s="216">
        <v>4</v>
      </c>
      <c r="B151" s="216"/>
      <c r="C151" s="223" t="s">
        <v>1375</v>
      </c>
      <c r="D151" s="216" t="s">
        <v>1371</v>
      </c>
      <c r="E151" s="216">
        <v>50</v>
      </c>
      <c r="F151" s="216" t="s">
        <v>1259</v>
      </c>
      <c r="G151" s="231"/>
    </row>
    <row r="152" spans="1:7">
      <c r="A152" s="216">
        <v>5</v>
      </c>
      <c r="B152" s="216"/>
      <c r="C152" s="223" t="s">
        <v>1376</v>
      </c>
      <c r="D152" s="216" t="s">
        <v>1377</v>
      </c>
      <c r="E152" s="216">
        <v>1500</v>
      </c>
      <c r="F152" s="216" t="s">
        <v>1378</v>
      </c>
      <c r="G152" s="231"/>
    </row>
    <row r="153" spans="1:7">
      <c r="A153" s="216">
        <v>6</v>
      </c>
      <c r="B153" s="216"/>
      <c r="C153" s="223" t="s">
        <v>1343</v>
      </c>
      <c r="D153" s="216" t="s">
        <v>1344</v>
      </c>
      <c r="E153" s="216">
        <f>100+100</f>
        <v>200</v>
      </c>
      <c r="F153" s="216" t="s">
        <v>1259</v>
      </c>
      <c r="G153" s="231"/>
    </row>
    <row r="154" spans="1:7">
      <c r="A154" s="216">
        <v>7</v>
      </c>
      <c r="B154" s="216"/>
      <c r="C154" s="223" t="s">
        <v>588</v>
      </c>
      <c r="D154" s="216" t="s">
        <v>1379</v>
      </c>
      <c r="E154" s="216">
        <f>100+50</f>
        <v>150</v>
      </c>
      <c r="F154" s="216" t="s">
        <v>1259</v>
      </c>
      <c r="G154" s="231"/>
    </row>
    <row r="155" spans="1:7">
      <c r="A155" s="216">
        <v>8</v>
      </c>
      <c r="B155" s="216"/>
      <c r="C155" s="223" t="s">
        <v>1346</v>
      </c>
      <c r="D155" s="216" t="s">
        <v>1347</v>
      </c>
      <c r="E155" s="216">
        <f>100+60</f>
        <v>160</v>
      </c>
      <c r="F155" s="216" t="s">
        <v>1259</v>
      </c>
      <c r="G155" s="231"/>
    </row>
    <row r="156" spans="1:7">
      <c r="A156" s="216">
        <v>9</v>
      </c>
      <c r="B156" s="216"/>
      <c r="C156" s="223" t="s">
        <v>805</v>
      </c>
      <c r="D156" s="216" t="s">
        <v>1380</v>
      </c>
      <c r="E156" s="216">
        <f>100+280</f>
        <v>380</v>
      </c>
      <c r="F156" s="216" t="s">
        <v>1264</v>
      </c>
      <c r="G156" s="231"/>
    </row>
    <row r="157" spans="1:7" ht="24">
      <c r="A157" s="219" t="s">
        <v>620</v>
      </c>
      <c r="B157" s="220"/>
      <c r="C157" s="220"/>
      <c r="D157" s="224"/>
      <c r="E157" s="223">
        <f>SUM(E148:E156)</f>
        <v>2730</v>
      </c>
      <c r="F157" s="223" t="s">
        <v>3085</v>
      </c>
      <c r="G157" s="224" t="s">
        <v>1357</v>
      </c>
    </row>
    <row r="158" spans="1:7">
      <c r="A158" s="225"/>
      <c r="B158" s="225"/>
      <c r="C158" s="225"/>
      <c r="D158" s="225"/>
      <c r="E158" s="226"/>
      <c r="F158" s="226"/>
      <c r="G158" s="225"/>
    </row>
    <row r="159" spans="1:7" ht="18.75">
      <c r="A159" s="214" t="s">
        <v>171</v>
      </c>
      <c r="B159" s="214"/>
      <c r="C159" s="214"/>
      <c r="D159" s="214"/>
      <c r="E159" s="214"/>
      <c r="F159" s="214"/>
      <c r="G159" s="214"/>
    </row>
    <row r="160" spans="1:7" ht="36">
      <c r="A160" s="215" t="s">
        <v>594</v>
      </c>
      <c r="B160" s="215" t="s">
        <v>595</v>
      </c>
      <c r="C160" s="215" t="s">
        <v>596</v>
      </c>
      <c r="D160" s="215" t="s">
        <v>597</v>
      </c>
      <c r="E160" s="215" t="s">
        <v>598</v>
      </c>
      <c r="F160" s="215" t="s">
        <v>2754</v>
      </c>
      <c r="G160" s="215" t="s">
        <v>2755</v>
      </c>
    </row>
    <row r="161" spans="1:7">
      <c r="A161" s="216">
        <v>1</v>
      </c>
      <c r="B161" s="216"/>
      <c r="C161" s="223" t="s">
        <v>1327</v>
      </c>
      <c r="D161" s="216" t="s">
        <v>1381</v>
      </c>
      <c r="E161" s="216">
        <v>40</v>
      </c>
      <c r="F161" s="216" t="s">
        <v>1259</v>
      </c>
      <c r="G161" s="231"/>
    </row>
    <row r="162" spans="1:7">
      <c r="A162" s="216">
        <v>2</v>
      </c>
      <c r="B162" s="216"/>
      <c r="C162" s="223" t="s">
        <v>1338</v>
      </c>
      <c r="D162" s="216" t="s">
        <v>1339</v>
      </c>
      <c r="E162" s="216">
        <v>150</v>
      </c>
      <c r="F162" s="216" t="s">
        <v>1259</v>
      </c>
      <c r="G162" s="231"/>
    </row>
    <row r="163" spans="1:7">
      <c r="A163" s="216">
        <v>3</v>
      </c>
      <c r="B163" s="216"/>
      <c r="C163" s="223" t="s">
        <v>1382</v>
      </c>
      <c r="D163" s="216" t="s">
        <v>1381</v>
      </c>
      <c r="E163" s="216">
        <v>50</v>
      </c>
      <c r="F163" s="216" t="s">
        <v>1259</v>
      </c>
      <c r="G163" s="231"/>
    </row>
    <row r="164" spans="1:7">
      <c r="A164" s="216">
        <v>6</v>
      </c>
      <c r="B164" s="216"/>
      <c r="C164" s="223" t="s">
        <v>1343</v>
      </c>
      <c r="D164" s="216" t="s">
        <v>1344</v>
      </c>
      <c r="E164" s="216">
        <f>100+100</f>
        <v>200</v>
      </c>
      <c r="F164" s="216" t="s">
        <v>1259</v>
      </c>
      <c r="G164" s="231"/>
    </row>
    <row r="165" spans="1:7">
      <c r="A165" s="216">
        <v>7</v>
      </c>
      <c r="B165" s="216"/>
      <c r="C165" s="232" t="s">
        <v>1383</v>
      </c>
      <c r="D165" s="216" t="s">
        <v>1384</v>
      </c>
      <c r="E165" s="216">
        <v>40</v>
      </c>
      <c r="F165" s="216" t="s">
        <v>1259</v>
      </c>
      <c r="G165" s="231"/>
    </row>
    <row r="166" spans="1:7">
      <c r="A166" s="216">
        <v>9</v>
      </c>
      <c r="B166" s="216"/>
      <c r="C166" s="223" t="s">
        <v>805</v>
      </c>
      <c r="D166" s="216" t="s">
        <v>1380</v>
      </c>
      <c r="E166" s="216">
        <f>100+280</f>
        <v>380</v>
      </c>
      <c r="F166" s="216" t="s">
        <v>1264</v>
      </c>
      <c r="G166" s="231"/>
    </row>
    <row r="167" spans="1:7">
      <c r="A167" s="216">
        <v>7</v>
      </c>
      <c r="B167" s="216"/>
      <c r="C167" s="216" t="s">
        <v>809</v>
      </c>
      <c r="D167" s="216" t="s">
        <v>1385</v>
      </c>
      <c r="E167" s="216">
        <f>100+150</f>
        <v>250</v>
      </c>
      <c r="F167" s="216" t="s">
        <v>1264</v>
      </c>
      <c r="G167" s="216"/>
    </row>
    <row r="168" spans="1:7">
      <c r="A168" s="216">
        <v>14</v>
      </c>
      <c r="B168" s="216"/>
      <c r="C168" s="216" t="s">
        <v>1386</v>
      </c>
      <c r="D168" s="216" t="s">
        <v>1359</v>
      </c>
      <c r="E168" s="216">
        <f>100+168*5</f>
        <v>940</v>
      </c>
      <c r="F168" s="216" t="s">
        <v>1387</v>
      </c>
      <c r="G168" s="216"/>
    </row>
    <row r="169" spans="1:7">
      <c r="A169" s="216">
        <v>10</v>
      </c>
      <c r="B169" s="216"/>
      <c r="C169" s="216" t="s">
        <v>1292</v>
      </c>
      <c r="D169" s="216" t="s">
        <v>1388</v>
      </c>
      <c r="E169" s="216">
        <f>100+168*5</f>
        <v>940</v>
      </c>
      <c r="F169" s="216" t="s">
        <v>1389</v>
      </c>
      <c r="G169" s="233"/>
    </row>
    <row r="170" spans="1:7">
      <c r="A170" s="216">
        <v>11</v>
      </c>
      <c r="B170" s="216"/>
      <c r="C170" s="232" t="s">
        <v>1390</v>
      </c>
      <c r="D170" s="216" t="s">
        <v>1391</v>
      </c>
      <c r="E170" s="216">
        <f>100+100+1000*8+380</f>
        <v>8580</v>
      </c>
      <c r="F170" s="216" t="s">
        <v>1392</v>
      </c>
      <c r="G170" s="232"/>
    </row>
    <row r="171" spans="1:7" ht="24">
      <c r="A171" s="219" t="s">
        <v>620</v>
      </c>
      <c r="B171" s="220"/>
      <c r="C171" s="220"/>
      <c r="D171" s="224"/>
      <c r="E171" s="223">
        <f>SUM(E161:E170)</f>
        <v>11570</v>
      </c>
      <c r="F171" s="223" t="s">
        <v>3085</v>
      </c>
      <c r="G171" s="224" t="s">
        <v>1357</v>
      </c>
    </row>
    <row r="172" spans="1:7">
      <c r="A172" s="225"/>
      <c r="B172" s="225"/>
      <c r="C172" s="225"/>
      <c r="D172" s="225"/>
      <c r="E172" s="226"/>
      <c r="F172" s="226"/>
      <c r="G172" s="225"/>
    </row>
    <row r="173" spans="1:7" ht="18.75">
      <c r="A173" s="214" t="s">
        <v>172</v>
      </c>
      <c r="B173" s="214"/>
      <c r="C173" s="214"/>
      <c r="D173" s="214"/>
      <c r="E173" s="214"/>
      <c r="F173" s="214"/>
      <c r="G173" s="214"/>
    </row>
    <row r="174" spans="1:7" ht="36">
      <c r="A174" s="215" t="s">
        <v>594</v>
      </c>
      <c r="B174" s="215" t="s">
        <v>595</v>
      </c>
      <c r="C174" s="215" t="s">
        <v>596</v>
      </c>
      <c r="D174" s="215" t="s">
        <v>597</v>
      </c>
      <c r="E174" s="215" t="s">
        <v>598</v>
      </c>
      <c r="F174" s="215" t="s">
        <v>2754</v>
      </c>
      <c r="G174" s="215" t="s">
        <v>2755</v>
      </c>
    </row>
    <row r="175" spans="1:7">
      <c r="A175" s="216">
        <v>1</v>
      </c>
      <c r="B175" s="216"/>
      <c r="C175" s="216" t="s">
        <v>1393</v>
      </c>
      <c r="D175" s="216" t="s">
        <v>1394</v>
      </c>
      <c r="E175" s="216">
        <v>40</v>
      </c>
      <c r="F175" s="216" t="s">
        <v>1259</v>
      </c>
      <c r="G175" s="233"/>
    </row>
    <row r="176" spans="1:7">
      <c r="A176" s="216">
        <v>2</v>
      </c>
      <c r="B176" s="216"/>
      <c r="C176" s="216" t="s">
        <v>627</v>
      </c>
      <c r="D176" s="216" t="s">
        <v>1395</v>
      </c>
      <c r="E176" s="216">
        <v>40</v>
      </c>
      <c r="F176" s="216" t="s">
        <v>1259</v>
      </c>
      <c r="G176" s="233"/>
    </row>
    <row r="177" spans="1:7">
      <c r="A177" s="216">
        <v>3</v>
      </c>
      <c r="B177" s="216"/>
      <c r="C177" s="216" t="s">
        <v>648</v>
      </c>
      <c r="D177" s="216" t="s">
        <v>1394</v>
      </c>
      <c r="E177" s="216">
        <v>50</v>
      </c>
      <c r="F177" s="216" t="s">
        <v>1259</v>
      </c>
      <c r="G177" s="233"/>
    </row>
    <row r="178" spans="1:7">
      <c r="A178" s="216">
        <v>4</v>
      </c>
      <c r="B178" s="216"/>
      <c r="C178" s="216" t="s">
        <v>1338</v>
      </c>
      <c r="D178" s="216" t="s">
        <v>1339</v>
      </c>
      <c r="E178" s="216">
        <v>150</v>
      </c>
      <c r="F178" s="216" t="s">
        <v>1259</v>
      </c>
      <c r="G178" s="233"/>
    </row>
    <row r="179" spans="1:7">
      <c r="A179" s="216">
        <v>5</v>
      </c>
      <c r="B179" s="216"/>
      <c r="C179" s="216" t="s">
        <v>1341</v>
      </c>
      <c r="D179" s="216" t="s">
        <v>1394</v>
      </c>
      <c r="E179" s="216">
        <v>40</v>
      </c>
      <c r="F179" s="216" t="s">
        <v>1259</v>
      </c>
      <c r="G179" s="233"/>
    </row>
    <row r="180" spans="1:7">
      <c r="A180" s="216">
        <v>6</v>
      </c>
      <c r="B180" s="216"/>
      <c r="C180" s="216" t="s">
        <v>1343</v>
      </c>
      <c r="D180" s="216" t="s">
        <v>1344</v>
      </c>
      <c r="E180" s="216">
        <f>100+100</f>
        <v>200</v>
      </c>
      <c r="F180" s="216" t="s">
        <v>1259</v>
      </c>
      <c r="G180" s="233"/>
    </row>
    <row r="181" spans="1:7">
      <c r="A181" s="216">
        <v>7</v>
      </c>
      <c r="B181" s="216"/>
      <c r="C181" s="216" t="s">
        <v>588</v>
      </c>
      <c r="D181" s="216" t="s">
        <v>1345</v>
      </c>
      <c r="E181" s="216">
        <f>100+50</f>
        <v>150</v>
      </c>
      <c r="F181" s="216" t="s">
        <v>1259</v>
      </c>
      <c r="G181" s="233"/>
    </row>
    <row r="182" spans="1:7">
      <c r="A182" s="216">
        <v>8</v>
      </c>
      <c r="B182" s="216"/>
      <c r="C182" s="216" t="s">
        <v>1358</v>
      </c>
      <c r="D182" s="216" t="s">
        <v>1388</v>
      </c>
      <c r="E182" s="216">
        <f>100+100+162*5</f>
        <v>1010</v>
      </c>
      <c r="F182" s="216" t="s">
        <v>1396</v>
      </c>
      <c r="G182" s="233"/>
    </row>
    <row r="183" spans="1:7">
      <c r="A183" s="216">
        <v>9</v>
      </c>
      <c r="B183" s="216"/>
      <c r="C183" s="216" t="s">
        <v>1348</v>
      </c>
      <c r="D183" s="216" t="s">
        <v>1349</v>
      </c>
      <c r="E183" s="216">
        <f>100+70</f>
        <v>170</v>
      </c>
      <c r="F183" s="216" t="s">
        <v>1259</v>
      </c>
      <c r="G183" s="233"/>
    </row>
    <row r="184" spans="1:7" ht="24">
      <c r="A184" s="219" t="s">
        <v>620</v>
      </c>
      <c r="B184" s="220"/>
      <c r="C184" s="220"/>
      <c r="D184" s="224"/>
      <c r="E184" s="223">
        <f>SUM(E175:E183)</f>
        <v>1850</v>
      </c>
      <c r="F184" s="223" t="s">
        <v>3085</v>
      </c>
      <c r="G184" s="224" t="s">
        <v>1357</v>
      </c>
    </row>
    <row r="185" spans="1:7">
      <c r="A185" s="225"/>
      <c r="B185" s="225"/>
      <c r="C185" s="225"/>
      <c r="D185" s="225"/>
      <c r="E185" s="226"/>
      <c r="F185" s="226"/>
      <c r="G185" s="225"/>
    </row>
    <row r="186" spans="1:7" ht="18.75">
      <c r="A186" s="214" t="s">
        <v>173</v>
      </c>
      <c r="B186" s="214"/>
      <c r="C186" s="214"/>
      <c r="D186" s="214"/>
      <c r="E186" s="214"/>
      <c r="F186" s="214"/>
      <c r="G186" s="214"/>
    </row>
    <row r="187" spans="1:7" ht="36">
      <c r="A187" s="215" t="s">
        <v>594</v>
      </c>
      <c r="B187" s="215" t="s">
        <v>595</v>
      </c>
      <c r="C187" s="215" t="s">
        <v>596</v>
      </c>
      <c r="D187" s="215" t="s">
        <v>597</v>
      </c>
      <c r="E187" s="215" t="s">
        <v>598</v>
      </c>
      <c r="F187" s="215" t="s">
        <v>2754</v>
      </c>
      <c r="G187" s="215" t="s">
        <v>2755</v>
      </c>
    </row>
    <row r="188" spans="1:7">
      <c r="A188" s="216">
        <v>1</v>
      </c>
      <c r="B188" s="216"/>
      <c r="C188" s="216" t="s">
        <v>1393</v>
      </c>
      <c r="D188" s="216" t="s">
        <v>1394</v>
      </c>
      <c r="E188" s="216">
        <v>40</v>
      </c>
      <c r="F188" s="216" t="s">
        <v>1259</v>
      </c>
      <c r="G188" s="233"/>
    </row>
    <row r="189" spans="1:7">
      <c r="A189" s="216">
        <v>2</v>
      </c>
      <c r="B189" s="216"/>
      <c r="C189" s="216" t="s">
        <v>627</v>
      </c>
      <c r="D189" s="216" t="s">
        <v>1395</v>
      </c>
      <c r="E189" s="216">
        <v>40</v>
      </c>
      <c r="F189" s="216" t="s">
        <v>1259</v>
      </c>
      <c r="G189" s="233"/>
    </row>
    <row r="190" spans="1:7">
      <c r="A190" s="216">
        <v>3</v>
      </c>
      <c r="B190" s="216"/>
      <c r="C190" s="216" t="s">
        <v>648</v>
      </c>
      <c r="D190" s="216" t="s">
        <v>1394</v>
      </c>
      <c r="E190" s="216">
        <v>50</v>
      </c>
      <c r="F190" s="216" t="s">
        <v>1259</v>
      </c>
      <c r="G190" s="233"/>
    </row>
    <row r="191" spans="1:7">
      <c r="A191" s="216">
        <v>4</v>
      </c>
      <c r="B191" s="216"/>
      <c r="C191" s="216" t="s">
        <v>1338</v>
      </c>
      <c r="D191" s="216" t="s">
        <v>1339</v>
      </c>
      <c r="E191" s="216">
        <v>150</v>
      </c>
      <c r="F191" s="216" t="s">
        <v>1259</v>
      </c>
      <c r="G191" s="233"/>
    </row>
    <row r="192" spans="1:7">
      <c r="A192" s="216">
        <v>5</v>
      </c>
      <c r="B192" s="216"/>
      <c r="C192" s="216" t="s">
        <v>1341</v>
      </c>
      <c r="D192" s="216" t="s">
        <v>1394</v>
      </c>
      <c r="E192" s="216">
        <v>40</v>
      </c>
      <c r="F192" s="216" t="s">
        <v>1259</v>
      </c>
      <c r="G192" s="233"/>
    </row>
    <row r="193" spans="1:7">
      <c r="A193" s="216">
        <v>6</v>
      </c>
      <c r="B193" s="216"/>
      <c r="C193" s="216" t="s">
        <v>1343</v>
      </c>
      <c r="D193" s="216" t="s">
        <v>1344</v>
      </c>
      <c r="E193" s="216">
        <f>100+100</f>
        <v>200</v>
      </c>
      <c r="F193" s="216" t="s">
        <v>1259</v>
      </c>
      <c r="G193" s="233"/>
    </row>
    <row r="194" spans="1:7">
      <c r="A194" s="216">
        <v>7</v>
      </c>
      <c r="B194" s="216"/>
      <c r="C194" s="216" t="s">
        <v>588</v>
      </c>
      <c r="D194" s="216" t="s">
        <v>1345</v>
      </c>
      <c r="E194" s="216">
        <f>100+50</f>
        <v>150</v>
      </c>
      <c r="F194" s="216" t="s">
        <v>1259</v>
      </c>
      <c r="G194" s="233"/>
    </row>
    <row r="195" spans="1:7">
      <c r="A195" s="216">
        <v>8</v>
      </c>
      <c r="B195" s="216"/>
      <c r="C195" s="216" t="s">
        <v>1292</v>
      </c>
      <c r="D195" s="216" t="s">
        <v>1388</v>
      </c>
      <c r="E195" s="216">
        <f>100+100+42*5</f>
        <v>410</v>
      </c>
      <c r="F195" s="216" t="s">
        <v>1389</v>
      </c>
      <c r="G195" s="233"/>
    </row>
    <row r="196" spans="1:7" ht="24">
      <c r="A196" s="219" t="s">
        <v>620</v>
      </c>
      <c r="B196" s="220"/>
      <c r="C196" s="220"/>
      <c r="D196" s="224"/>
      <c r="E196" s="223">
        <f>SUM(E188:E195)</f>
        <v>1080</v>
      </c>
      <c r="F196" s="223" t="s">
        <v>3085</v>
      </c>
      <c r="G196" s="224" t="s">
        <v>1357</v>
      </c>
    </row>
    <row r="197" spans="1:7">
      <c r="A197" s="225"/>
      <c r="B197" s="225"/>
      <c r="C197" s="225"/>
      <c r="D197" s="225"/>
      <c r="E197" s="226"/>
      <c r="F197" s="226"/>
      <c r="G197" s="225"/>
    </row>
    <row r="198" spans="1:7" ht="18.75">
      <c r="A198" s="214" t="s">
        <v>174</v>
      </c>
      <c r="B198" s="214"/>
      <c r="C198" s="214"/>
      <c r="D198" s="214"/>
      <c r="E198" s="214"/>
      <c r="F198" s="214"/>
      <c r="G198" s="214"/>
    </row>
    <row r="199" spans="1:7" ht="36">
      <c r="A199" s="215" t="s">
        <v>594</v>
      </c>
      <c r="B199" s="215" t="s">
        <v>595</v>
      </c>
      <c r="C199" s="215" t="s">
        <v>596</v>
      </c>
      <c r="D199" s="215" t="s">
        <v>597</v>
      </c>
      <c r="E199" s="215" t="s">
        <v>598</v>
      </c>
      <c r="F199" s="215" t="s">
        <v>2754</v>
      </c>
      <c r="G199" s="215" t="s">
        <v>2755</v>
      </c>
    </row>
    <row r="200" spans="1:7">
      <c r="A200" s="216">
        <v>1</v>
      </c>
      <c r="B200" s="216"/>
      <c r="C200" s="216" t="s">
        <v>1393</v>
      </c>
      <c r="D200" s="216" t="s">
        <v>1394</v>
      </c>
      <c r="E200" s="216">
        <v>40</v>
      </c>
      <c r="F200" s="216" t="s">
        <v>1259</v>
      </c>
      <c r="G200" s="233"/>
    </row>
    <row r="201" spans="1:7">
      <c r="A201" s="216">
        <v>2</v>
      </c>
      <c r="B201" s="216"/>
      <c r="C201" s="216" t="s">
        <v>627</v>
      </c>
      <c r="D201" s="216" t="s">
        <v>1395</v>
      </c>
      <c r="E201" s="216">
        <v>40</v>
      </c>
      <c r="F201" s="216" t="s">
        <v>1259</v>
      </c>
      <c r="G201" s="233"/>
    </row>
    <row r="202" spans="1:7">
      <c r="A202" s="216">
        <v>3</v>
      </c>
      <c r="B202" s="216"/>
      <c r="C202" s="216" t="s">
        <v>648</v>
      </c>
      <c r="D202" s="216" t="s">
        <v>1394</v>
      </c>
      <c r="E202" s="216">
        <v>50</v>
      </c>
      <c r="F202" s="216" t="s">
        <v>1259</v>
      </c>
      <c r="G202" s="233"/>
    </row>
    <row r="203" spans="1:7">
      <c r="A203" s="216">
        <v>4</v>
      </c>
      <c r="B203" s="216"/>
      <c r="C203" s="216" t="s">
        <v>1336</v>
      </c>
      <c r="D203" s="216" t="s">
        <v>1337</v>
      </c>
      <c r="E203" s="216">
        <v>100</v>
      </c>
      <c r="F203" s="216" t="s">
        <v>1259</v>
      </c>
      <c r="G203" s="233"/>
    </row>
    <row r="204" spans="1:7">
      <c r="A204" s="216">
        <v>5</v>
      </c>
      <c r="B204" s="216"/>
      <c r="C204" s="216" t="s">
        <v>1338</v>
      </c>
      <c r="D204" s="216" t="s">
        <v>1339</v>
      </c>
      <c r="E204" s="216">
        <v>150</v>
      </c>
      <c r="F204" s="216" t="s">
        <v>1259</v>
      </c>
      <c r="G204" s="233"/>
    </row>
    <row r="205" spans="1:7">
      <c r="A205" s="216">
        <v>6</v>
      </c>
      <c r="B205" s="216"/>
      <c r="C205" s="216" t="s">
        <v>1341</v>
      </c>
      <c r="D205" s="216" t="s">
        <v>1394</v>
      </c>
      <c r="E205" s="216">
        <v>40</v>
      </c>
      <c r="F205" s="216" t="s">
        <v>1259</v>
      </c>
      <c r="G205" s="233"/>
    </row>
    <row r="206" spans="1:7">
      <c r="A206" s="216">
        <v>7</v>
      </c>
      <c r="B206" s="216"/>
      <c r="C206" s="216" t="s">
        <v>1343</v>
      </c>
      <c r="D206" s="216" t="s">
        <v>1344</v>
      </c>
      <c r="E206" s="216">
        <f>100+100</f>
        <v>200</v>
      </c>
      <c r="F206" s="216" t="s">
        <v>1259</v>
      </c>
      <c r="G206" s="233"/>
    </row>
    <row r="207" spans="1:7">
      <c r="A207" s="216">
        <v>8</v>
      </c>
      <c r="B207" s="216"/>
      <c r="C207" s="216" t="s">
        <v>588</v>
      </c>
      <c r="D207" s="216" t="s">
        <v>1345</v>
      </c>
      <c r="E207" s="216">
        <f>100+50</f>
        <v>150</v>
      </c>
      <c r="F207" s="216" t="s">
        <v>1259</v>
      </c>
      <c r="G207" s="233"/>
    </row>
    <row r="208" spans="1:7">
      <c r="A208" s="216">
        <v>10</v>
      </c>
      <c r="B208" s="216"/>
      <c r="C208" s="216" t="s">
        <v>1292</v>
      </c>
      <c r="D208" s="216" t="s">
        <v>1388</v>
      </c>
      <c r="E208" s="216">
        <f>100+100+42*5</f>
        <v>410</v>
      </c>
      <c r="F208" s="216" t="s">
        <v>1389</v>
      </c>
      <c r="G208" s="233"/>
    </row>
    <row r="209" spans="1:7">
      <c r="A209" s="216">
        <v>12</v>
      </c>
      <c r="B209" s="216"/>
      <c r="C209" s="216" t="s">
        <v>805</v>
      </c>
      <c r="D209" s="216" t="s">
        <v>1380</v>
      </c>
      <c r="E209" s="216">
        <f>100+280</f>
        <v>380</v>
      </c>
      <c r="F209" s="216" t="s">
        <v>1397</v>
      </c>
      <c r="G209" s="233"/>
    </row>
    <row r="210" spans="1:7">
      <c r="A210" s="216">
        <v>13</v>
      </c>
      <c r="B210" s="216"/>
      <c r="C210" s="216" t="s">
        <v>1350</v>
      </c>
      <c r="D210" s="216" t="s">
        <v>1351</v>
      </c>
      <c r="E210" s="216">
        <f>100+100</f>
        <v>200</v>
      </c>
      <c r="F210" s="216" t="s">
        <v>1259</v>
      </c>
      <c r="G210" s="233"/>
    </row>
    <row r="211" spans="1:7">
      <c r="A211" s="216">
        <v>14</v>
      </c>
      <c r="B211" s="216"/>
      <c r="C211" s="216" t="s">
        <v>1390</v>
      </c>
      <c r="D211" s="216" t="s">
        <v>1398</v>
      </c>
      <c r="E211" s="216">
        <f>100+600*8</f>
        <v>4900</v>
      </c>
      <c r="F211" s="216" t="s">
        <v>1399</v>
      </c>
      <c r="G211" s="233"/>
    </row>
    <row r="212" spans="1:7" ht="24">
      <c r="A212" s="216">
        <v>15</v>
      </c>
      <c r="B212" s="216"/>
      <c r="C212" s="216" t="s">
        <v>1355</v>
      </c>
      <c r="D212" s="216" t="s">
        <v>1356</v>
      </c>
      <c r="E212" s="216">
        <f>100+300*8</f>
        <v>2500</v>
      </c>
      <c r="F212" s="216" t="s">
        <v>1400</v>
      </c>
      <c r="G212" s="233"/>
    </row>
    <row r="213" spans="1:7" ht="24">
      <c r="A213" s="219" t="s">
        <v>620</v>
      </c>
      <c r="B213" s="220"/>
      <c r="C213" s="220"/>
      <c r="D213" s="224"/>
      <c r="E213" s="223">
        <f>SUM(E200:E212)</f>
        <v>9160</v>
      </c>
      <c r="F213" s="223" t="s">
        <v>3085</v>
      </c>
      <c r="G213" s="224" t="s">
        <v>1357</v>
      </c>
    </row>
    <row r="214" spans="1:7">
      <c r="A214" s="225"/>
      <c r="B214" s="225"/>
      <c r="C214" s="225"/>
      <c r="D214" s="225"/>
      <c r="E214" s="226"/>
      <c r="F214" s="226"/>
      <c r="G214" s="225"/>
    </row>
    <row r="215" spans="1:7" ht="18.75">
      <c r="A215" s="214" t="s">
        <v>175</v>
      </c>
      <c r="B215" s="214"/>
      <c r="C215" s="214"/>
      <c r="D215" s="214"/>
      <c r="E215" s="214"/>
      <c r="F215" s="214"/>
      <c r="G215" s="214"/>
    </row>
    <row r="216" spans="1:7" ht="36">
      <c r="A216" s="215" t="s">
        <v>594</v>
      </c>
      <c r="B216" s="215" t="s">
        <v>595</v>
      </c>
      <c r="C216" s="215" t="s">
        <v>596</v>
      </c>
      <c r="D216" s="215" t="s">
        <v>597</v>
      </c>
      <c r="E216" s="215" t="s">
        <v>598</v>
      </c>
      <c r="F216" s="215" t="s">
        <v>2754</v>
      </c>
      <c r="G216" s="215" t="s">
        <v>2755</v>
      </c>
    </row>
    <row r="217" spans="1:7">
      <c r="A217" s="216">
        <v>1</v>
      </c>
      <c r="B217" s="216"/>
      <c r="C217" s="216" t="s">
        <v>1568</v>
      </c>
      <c r="D217" s="216" t="s">
        <v>1401</v>
      </c>
      <c r="E217" s="216">
        <v>600</v>
      </c>
      <c r="F217" s="216" t="s">
        <v>1259</v>
      </c>
      <c r="G217" s="216"/>
    </row>
    <row r="218" spans="1:7" ht="24">
      <c r="A218" s="216">
        <v>2</v>
      </c>
      <c r="B218" s="216"/>
      <c r="C218" s="216" t="s">
        <v>1093</v>
      </c>
      <c r="D218" s="216" t="s">
        <v>1402</v>
      </c>
      <c r="E218" s="216">
        <v>300</v>
      </c>
      <c r="F218" s="216" t="s">
        <v>1259</v>
      </c>
      <c r="G218" s="216"/>
    </row>
    <row r="219" spans="1:7" ht="24">
      <c r="A219" s="216">
        <v>3</v>
      </c>
      <c r="B219" s="216"/>
      <c r="C219" s="216" t="s">
        <v>1403</v>
      </c>
      <c r="D219" s="216" t="s">
        <v>1401</v>
      </c>
      <c r="E219" s="216">
        <v>600</v>
      </c>
      <c r="F219" s="216" t="s">
        <v>1259</v>
      </c>
      <c r="G219" s="216"/>
    </row>
    <row r="220" spans="1:7">
      <c r="A220" s="216">
        <v>4</v>
      </c>
      <c r="B220" s="216"/>
      <c r="C220" s="216" t="s">
        <v>3086</v>
      </c>
      <c r="D220" s="216" t="s">
        <v>1404</v>
      </c>
      <c r="E220" s="216">
        <v>400</v>
      </c>
      <c r="F220" s="216" t="s">
        <v>1259</v>
      </c>
      <c r="G220" s="216"/>
    </row>
    <row r="221" spans="1:7">
      <c r="A221" s="216">
        <v>5</v>
      </c>
      <c r="B221" s="216"/>
      <c r="C221" s="216" t="s">
        <v>1405</v>
      </c>
      <c r="D221" s="216" t="s">
        <v>1406</v>
      </c>
      <c r="E221" s="216">
        <v>1000</v>
      </c>
      <c r="F221" s="216" t="s">
        <v>1259</v>
      </c>
      <c r="G221" s="216"/>
    </row>
    <row r="222" spans="1:7" ht="24">
      <c r="A222" s="216">
        <v>6</v>
      </c>
      <c r="B222" s="216"/>
      <c r="C222" s="216" t="s">
        <v>3087</v>
      </c>
      <c r="D222" s="216" t="s">
        <v>1407</v>
      </c>
      <c r="E222" s="216">
        <v>200</v>
      </c>
      <c r="F222" s="216" t="s">
        <v>1259</v>
      </c>
      <c r="G222" s="216"/>
    </row>
    <row r="223" spans="1:7">
      <c r="A223" s="216">
        <v>7</v>
      </c>
      <c r="B223" s="216"/>
      <c r="C223" s="216" t="s">
        <v>1148</v>
      </c>
      <c r="D223" s="216" t="s">
        <v>1401</v>
      </c>
      <c r="E223" s="216">
        <v>600</v>
      </c>
      <c r="F223" s="216" t="s">
        <v>1259</v>
      </c>
      <c r="G223" s="216"/>
    </row>
    <row r="224" spans="1:7" ht="24">
      <c r="A224" s="216">
        <v>8</v>
      </c>
      <c r="B224" s="216"/>
      <c r="C224" s="216" t="s">
        <v>2058</v>
      </c>
      <c r="D224" s="216" t="s">
        <v>1408</v>
      </c>
      <c r="E224" s="216">
        <v>1000</v>
      </c>
      <c r="F224" s="216" t="s">
        <v>1397</v>
      </c>
      <c r="G224" s="216"/>
    </row>
    <row r="225" spans="1:7">
      <c r="A225" s="216">
        <v>9</v>
      </c>
      <c r="B225" s="216"/>
      <c r="C225" s="216" t="s">
        <v>939</v>
      </c>
      <c r="D225" s="216" t="s">
        <v>1408</v>
      </c>
      <c r="E225" s="216">
        <v>600</v>
      </c>
      <c r="F225" s="216" t="s">
        <v>1397</v>
      </c>
      <c r="G225" s="216"/>
    </row>
    <row r="226" spans="1:7" ht="24">
      <c r="A226" s="219" t="s">
        <v>620</v>
      </c>
      <c r="B226" s="220"/>
      <c r="C226" s="220"/>
      <c r="D226" s="224"/>
      <c r="E226" s="223">
        <f>SUM(E217:E225)</f>
        <v>5300</v>
      </c>
      <c r="F226" s="223" t="s">
        <v>3085</v>
      </c>
      <c r="G226" s="224" t="s">
        <v>1357</v>
      </c>
    </row>
    <row r="227" spans="1:7">
      <c r="A227" s="225"/>
      <c r="B227" s="225"/>
      <c r="C227" s="225"/>
      <c r="D227" s="225"/>
      <c r="E227" s="226"/>
      <c r="F227" s="226"/>
      <c r="G227" s="225"/>
    </row>
    <row r="228" spans="1:7" ht="18.75">
      <c r="A228" s="214" t="s">
        <v>176</v>
      </c>
      <c r="B228" s="214"/>
      <c r="C228" s="214"/>
      <c r="D228" s="214"/>
      <c r="E228" s="214"/>
      <c r="F228" s="214"/>
      <c r="G228" s="214"/>
    </row>
    <row r="229" spans="1:7" ht="36">
      <c r="A229" s="215" t="s">
        <v>594</v>
      </c>
      <c r="B229" s="215" t="s">
        <v>595</v>
      </c>
      <c r="C229" s="215" t="s">
        <v>596</v>
      </c>
      <c r="D229" s="215" t="s">
        <v>597</v>
      </c>
      <c r="E229" s="215" t="s">
        <v>598</v>
      </c>
      <c r="F229" s="215" t="s">
        <v>2754</v>
      </c>
      <c r="G229" s="215" t="s">
        <v>2755</v>
      </c>
    </row>
    <row r="230" spans="1:7">
      <c r="A230" s="216">
        <v>1</v>
      </c>
      <c r="B230" s="216"/>
      <c r="C230" s="216" t="s">
        <v>1568</v>
      </c>
      <c r="D230" s="216" t="s">
        <v>1401</v>
      </c>
      <c r="E230" s="216">
        <v>600</v>
      </c>
      <c r="F230" s="216" t="s">
        <v>1259</v>
      </c>
      <c r="G230" s="216"/>
    </row>
    <row r="231" spans="1:7" ht="24">
      <c r="A231" s="216">
        <v>2</v>
      </c>
      <c r="B231" s="216"/>
      <c r="C231" s="216" t="s">
        <v>1093</v>
      </c>
      <c r="D231" s="216" t="s">
        <v>1402</v>
      </c>
      <c r="E231" s="216">
        <v>300</v>
      </c>
      <c r="F231" s="216" t="s">
        <v>1259</v>
      </c>
      <c r="G231" s="216"/>
    </row>
    <row r="232" spans="1:7">
      <c r="A232" s="216">
        <v>3</v>
      </c>
      <c r="B232" s="216"/>
      <c r="C232" s="216" t="s">
        <v>1213</v>
      </c>
      <c r="D232" s="216" t="s">
        <v>1401</v>
      </c>
      <c r="E232" s="216">
        <v>200</v>
      </c>
      <c r="F232" s="216" t="s">
        <v>1259</v>
      </c>
      <c r="G232" s="216"/>
    </row>
    <row r="233" spans="1:7">
      <c r="A233" s="216">
        <v>4</v>
      </c>
      <c r="B233" s="216"/>
      <c r="C233" s="216" t="s">
        <v>1409</v>
      </c>
      <c r="D233" s="216" t="s">
        <v>1401</v>
      </c>
      <c r="E233" s="216">
        <v>600</v>
      </c>
      <c r="F233" s="216" t="s">
        <v>1259</v>
      </c>
      <c r="G233" s="216"/>
    </row>
    <row r="234" spans="1:7">
      <c r="A234" s="216">
        <v>5</v>
      </c>
      <c r="B234" s="216"/>
      <c r="C234" s="216" t="s">
        <v>3086</v>
      </c>
      <c r="D234" s="216" t="s">
        <v>1404</v>
      </c>
      <c r="E234" s="216">
        <v>400</v>
      </c>
      <c r="F234" s="216" t="s">
        <v>1259</v>
      </c>
      <c r="G234" s="216"/>
    </row>
    <row r="235" spans="1:7">
      <c r="A235" s="216">
        <v>6</v>
      </c>
      <c r="B235" s="216"/>
      <c r="C235" s="216" t="s">
        <v>1405</v>
      </c>
      <c r="D235" s="216" t="s">
        <v>1406</v>
      </c>
      <c r="E235" s="216">
        <v>1000</v>
      </c>
      <c r="F235" s="216" t="s">
        <v>1259</v>
      </c>
      <c r="G235" s="216"/>
    </row>
    <row r="236" spans="1:7">
      <c r="A236" s="216">
        <v>7</v>
      </c>
      <c r="B236" s="216"/>
      <c r="C236" s="216" t="s">
        <v>1410</v>
      </c>
      <c r="D236" s="216" t="s">
        <v>1411</v>
      </c>
      <c r="E236" s="216">
        <v>1200</v>
      </c>
      <c r="F236" s="216" t="s">
        <v>1259</v>
      </c>
      <c r="G236" s="216"/>
    </row>
    <row r="237" spans="1:7" ht="24">
      <c r="A237" s="216">
        <v>8</v>
      </c>
      <c r="B237" s="216"/>
      <c r="C237" s="216" t="s">
        <v>3087</v>
      </c>
      <c r="D237" s="216" t="s">
        <v>1407</v>
      </c>
      <c r="E237" s="216">
        <v>200</v>
      </c>
      <c r="F237" s="216" t="s">
        <v>1259</v>
      </c>
      <c r="G237" s="216"/>
    </row>
    <row r="238" spans="1:7">
      <c r="A238" s="216">
        <v>9</v>
      </c>
      <c r="B238" s="216"/>
      <c r="C238" s="216" t="s">
        <v>1148</v>
      </c>
      <c r="D238" s="216" t="s">
        <v>1401</v>
      </c>
      <c r="E238" s="216">
        <v>600</v>
      </c>
      <c r="F238" s="216" t="s">
        <v>1259</v>
      </c>
      <c r="G238" s="216"/>
    </row>
    <row r="239" spans="1:7" ht="24">
      <c r="A239" s="216">
        <v>10</v>
      </c>
      <c r="B239" s="216"/>
      <c r="C239" s="216" t="s">
        <v>2058</v>
      </c>
      <c r="D239" s="216" t="s">
        <v>1408</v>
      </c>
      <c r="E239" s="216">
        <v>1000</v>
      </c>
      <c r="F239" s="216" t="s">
        <v>1397</v>
      </c>
      <c r="G239" s="216"/>
    </row>
    <row r="240" spans="1:7">
      <c r="A240" s="216">
        <v>11</v>
      </c>
      <c r="B240" s="216"/>
      <c r="C240" s="216" t="s">
        <v>939</v>
      </c>
      <c r="D240" s="216" t="s">
        <v>1408</v>
      </c>
      <c r="E240" s="216">
        <v>600</v>
      </c>
      <c r="F240" s="216" t="s">
        <v>1397</v>
      </c>
      <c r="G240" s="216"/>
    </row>
    <row r="241" spans="1:7" ht="24">
      <c r="A241" s="219" t="s">
        <v>620</v>
      </c>
      <c r="B241" s="220"/>
      <c r="C241" s="220"/>
      <c r="D241" s="224"/>
      <c r="E241" s="223">
        <f>SUM(E230:E240)</f>
        <v>6700</v>
      </c>
      <c r="F241" s="223" t="s">
        <v>3085</v>
      </c>
      <c r="G241" s="224" t="s">
        <v>1357</v>
      </c>
    </row>
    <row r="242" spans="1:7">
      <c r="A242" s="225"/>
      <c r="B242" s="225"/>
      <c r="C242" s="225"/>
      <c r="D242" s="225"/>
      <c r="E242" s="226"/>
      <c r="F242" s="226"/>
      <c r="G242" s="225"/>
    </row>
    <row r="243" spans="1:7" ht="18.75">
      <c r="A243" s="214" t="s">
        <v>3088</v>
      </c>
      <c r="B243" s="214"/>
      <c r="C243" s="214"/>
      <c r="D243" s="214"/>
      <c r="E243" s="214"/>
      <c r="F243" s="214"/>
      <c r="G243" s="214"/>
    </row>
    <row r="244" spans="1:7" ht="36">
      <c r="A244" s="215" t="s">
        <v>594</v>
      </c>
      <c r="B244" s="215" t="s">
        <v>595</v>
      </c>
      <c r="C244" s="215" t="s">
        <v>596</v>
      </c>
      <c r="D244" s="215" t="s">
        <v>597</v>
      </c>
      <c r="E244" s="215" t="s">
        <v>598</v>
      </c>
      <c r="F244" s="215" t="s">
        <v>2754</v>
      </c>
      <c r="G244" s="215" t="s">
        <v>2755</v>
      </c>
    </row>
    <row r="245" spans="1:7">
      <c r="A245" s="216">
        <v>1</v>
      </c>
      <c r="B245" s="216"/>
      <c r="C245" s="216" t="s">
        <v>1568</v>
      </c>
      <c r="D245" s="216" t="s">
        <v>1401</v>
      </c>
      <c r="E245" s="216">
        <v>600</v>
      </c>
      <c r="F245" s="216" t="s">
        <v>1259</v>
      </c>
      <c r="G245" s="216"/>
    </row>
    <row r="246" spans="1:7" ht="24">
      <c r="A246" s="216">
        <v>2</v>
      </c>
      <c r="B246" s="216"/>
      <c r="C246" s="216" t="s">
        <v>1093</v>
      </c>
      <c r="D246" s="216" t="s">
        <v>1402</v>
      </c>
      <c r="E246" s="216">
        <v>300</v>
      </c>
      <c r="F246" s="216" t="s">
        <v>1259</v>
      </c>
      <c r="G246" s="216"/>
    </row>
    <row r="247" spans="1:7" ht="24">
      <c r="A247" s="216">
        <v>3</v>
      </c>
      <c r="B247" s="216"/>
      <c r="C247" s="216" t="s">
        <v>1403</v>
      </c>
      <c r="D247" s="216" t="s">
        <v>1401</v>
      </c>
      <c r="E247" s="216">
        <v>600</v>
      </c>
      <c r="F247" s="216" t="s">
        <v>1259</v>
      </c>
      <c r="G247" s="216"/>
    </row>
    <row r="248" spans="1:7">
      <c r="A248" s="216">
        <v>4</v>
      </c>
      <c r="B248" s="216"/>
      <c r="C248" s="216" t="s">
        <v>1405</v>
      </c>
      <c r="D248" s="216" t="s">
        <v>1406</v>
      </c>
      <c r="E248" s="216">
        <v>1000</v>
      </c>
      <c r="F248" s="216" t="s">
        <v>1259</v>
      </c>
      <c r="G248" s="216"/>
    </row>
    <row r="249" spans="1:7">
      <c r="A249" s="216">
        <v>5</v>
      </c>
      <c r="B249" s="216"/>
      <c r="C249" s="216" t="s">
        <v>1148</v>
      </c>
      <c r="D249" s="216" t="s">
        <v>1401</v>
      </c>
      <c r="E249" s="216">
        <v>600</v>
      </c>
      <c r="F249" s="216" t="s">
        <v>1259</v>
      </c>
      <c r="G249" s="216"/>
    </row>
    <row r="250" spans="1:7" ht="24">
      <c r="A250" s="216">
        <v>6</v>
      </c>
      <c r="B250" s="216"/>
      <c r="C250" s="216" t="s">
        <v>2058</v>
      </c>
      <c r="D250" s="216" t="s">
        <v>1408</v>
      </c>
      <c r="E250" s="216">
        <v>1000</v>
      </c>
      <c r="F250" s="216" t="s">
        <v>1397</v>
      </c>
      <c r="G250" s="216"/>
    </row>
    <row r="251" spans="1:7">
      <c r="A251" s="216">
        <v>7</v>
      </c>
      <c r="B251" s="216"/>
      <c r="C251" s="216" t="s">
        <v>939</v>
      </c>
      <c r="D251" s="216" t="s">
        <v>1408</v>
      </c>
      <c r="E251" s="216">
        <v>600</v>
      </c>
      <c r="F251" s="216" t="s">
        <v>1397</v>
      </c>
      <c r="G251" s="216"/>
    </row>
    <row r="252" spans="1:7" ht="24">
      <c r="A252" s="219" t="s">
        <v>620</v>
      </c>
      <c r="B252" s="220"/>
      <c r="C252" s="220"/>
      <c r="D252" s="224"/>
      <c r="E252" s="223">
        <f>SUM(E245:E251)</f>
        <v>4700</v>
      </c>
      <c r="F252" s="223" t="s">
        <v>3085</v>
      </c>
      <c r="G252" s="224" t="s">
        <v>1357</v>
      </c>
    </row>
    <row r="253" spans="1:7">
      <c r="A253" s="225"/>
      <c r="B253" s="225"/>
      <c r="C253" s="225"/>
      <c r="D253" s="225"/>
      <c r="E253" s="226"/>
      <c r="F253" s="226"/>
      <c r="G253" s="225"/>
    </row>
    <row r="254" spans="1:7" ht="18.75">
      <c r="A254" s="214" t="s">
        <v>178</v>
      </c>
      <c r="B254" s="214"/>
      <c r="C254" s="214"/>
      <c r="D254" s="214"/>
      <c r="E254" s="214"/>
      <c r="F254" s="214"/>
      <c r="G254" s="214"/>
    </row>
    <row r="255" spans="1:7" ht="36">
      <c r="A255" s="215" t="s">
        <v>594</v>
      </c>
      <c r="B255" s="215" t="s">
        <v>595</v>
      </c>
      <c r="C255" s="215" t="s">
        <v>596</v>
      </c>
      <c r="D255" s="215" t="s">
        <v>597</v>
      </c>
      <c r="E255" s="215" t="s">
        <v>598</v>
      </c>
      <c r="F255" s="215" t="s">
        <v>2754</v>
      </c>
      <c r="G255" s="215" t="s">
        <v>2755</v>
      </c>
    </row>
    <row r="256" spans="1:7">
      <c r="A256" s="216">
        <v>1</v>
      </c>
      <c r="B256" s="216"/>
      <c r="C256" s="216" t="s">
        <v>1412</v>
      </c>
      <c r="D256" s="216" t="s">
        <v>1407</v>
      </c>
      <c r="E256" s="216">
        <v>40</v>
      </c>
      <c r="F256" s="216" t="s">
        <v>1259</v>
      </c>
      <c r="G256" s="216"/>
    </row>
    <row r="257" spans="1:7">
      <c r="A257" s="216">
        <v>2</v>
      </c>
      <c r="B257" s="216"/>
      <c r="C257" s="216" t="s">
        <v>1343</v>
      </c>
      <c r="D257" s="216" t="s">
        <v>1344</v>
      </c>
      <c r="E257" s="216">
        <v>200</v>
      </c>
      <c r="F257" s="216" t="s">
        <v>1259</v>
      </c>
      <c r="G257" s="216"/>
    </row>
    <row r="258" spans="1:7">
      <c r="A258" s="216">
        <v>3</v>
      </c>
      <c r="B258" s="216"/>
      <c r="C258" s="216" t="s">
        <v>1292</v>
      </c>
      <c r="D258" s="216" t="s">
        <v>1413</v>
      </c>
      <c r="E258" s="216">
        <f>100+100+42*5</f>
        <v>410</v>
      </c>
      <c r="F258" s="216" t="s">
        <v>1414</v>
      </c>
      <c r="G258" s="216"/>
    </row>
    <row r="259" spans="1:7">
      <c r="A259" s="216">
        <v>4</v>
      </c>
      <c r="B259" s="216"/>
      <c r="C259" s="216" t="s">
        <v>676</v>
      </c>
      <c r="D259" s="216" t="s">
        <v>1407</v>
      </c>
      <c r="E259" s="216">
        <v>380</v>
      </c>
      <c r="F259" s="216" t="s">
        <v>1414</v>
      </c>
      <c r="G259" s="216"/>
    </row>
    <row r="260" spans="1:7" ht="24">
      <c r="A260" s="219" t="s">
        <v>620</v>
      </c>
      <c r="B260" s="220"/>
      <c r="C260" s="220"/>
      <c r="D260" s="224"/>
      <c r="E260" s="223">
        <f>SUM(E256:E259)</f>
        <v>1030</v>
      </c>
      <c r="F260" s="223" t="s">
        <v>3085</v>
      </c>
      <c r="G260" s="224" t="s">
        <v>1357</v>
      </c>
    </row>
    <row r="261" spans="1:7">
      <c r="A261" s="225"/>
      <c r="B261" s="225"/>
      <c r="C261" s="225"/>
      <c r="D261" s="225"/>
      <c r="E261" s="226"/>
      <c r="F261" s="226"/>
      <c r="G261" s="225"/>
    </row>
    <row r="262" spans="1:7">
      <c r="A262" s="225"/>
      <c r="B262" s="225"/>
      <c r="C262" s="225"/>
      <c r="D262" s="225"/>
      <c r="E262" s="226"/>
      <c r="F262" s="226"/>
      <c r="G262" s="225"/>
    </row>
    <row r="263" spans="1:7" ht="18.75">
      <c r="A263" s="214" t="s">
        <v>179</v>
      </c>
      <c r="B263" s="214"/>
      <c r="C263" s="214"/>
      <c r="D263" s="214"/>
      <c r="E263" s="214"/>
      <c r="F263" s="214"/>
      <c r="G263" s="214"/>
    </row>
    <row r="264" spans="1:7" ht="36">
      <c r="A264" s="215" t="s">
        <v>594</v>
      </c>
      <c r="B264" s="215" t="s">
        <v>595</v>
      </c>
      <c r="C264" s="215" t="s">
        <v>596</v>
      </c>
      <c r="D264" s="215" t="s">
        <v>597</v>
      </c>
      <c r="E264" s="215" t="s">
        <v>598</v>
      </c>
      <c r="F264" s="215" t="s">
        <v>2754</v>
      </c>
      <c r="G264" s="215" t="s">
        <v>2755</v>
      </c>
    </row>
    <row r="265" spans="1:7">
      <c r="A265" s="216">
        <v>1</v>
      </c>
      <c r="B265" s="216"/>
      <c r="C265" s="216" t="s">
        <v>1412</v>
      </c>
      <c r="D265" s="216" t="s">
        <v>1407</v>
      </c>
      <c r="E265" s="216">
        <v>40</v>
      </c>
      <c r="F265" s="216" t="s">
        <v>1259</v>
      </c>
      <c r="G265" s="216"/>
    </row>
    <row r="266" spans="1:7">
      <c r="A266" s="216">
        <v>2</v>
      </c>
      <c r="B266" s="216"/>
      <c r="C266" s="216" t="s">
        <v>1343</v>
      </c>
      <c r="D266" s="216" t="s">
        <v>1344</v>
      </c>
      <c r="E266" s="216">
        <v>200</v>
      </c>
      <c r="F266" s="216" t="s">
        <v>1259</v>
      </c>
      <c r="G266" s="216"/>
    </row>
    <row r="267" spans="1:7">
      <c r="A267" s="216">
        <v>3</v>
      </c>
      <c r="B267" s="216"/>
      <c r="C267" s="216" t="s">
        <v>1292</v>
      </c>
      <c r="D267" s="216" t="s">
        <v>1413</v>
      </c>
      <c r="E267" s="216">
        <f>100+100+42*5</f>
        <v>410</v>
      </c>
      <c r="F267" s="216" t="s">
        <v>1414</v>
      </c>
      <c r="G267" s="216"/>
    </row>
    <row r="268" spans="1:7">
      <c r="A268" s="216">
        <v>4</v>
      </c>
      <c r="B268" s="216"/>
      <c r="C268" s="216" t="s">
        <v>669</v>
      </c>
      <c r="D268" s="216" t="s">
        <v>1407</v>
      </c>
      <c r="E268" s="216">
        <v>1200</v>
      </c>
      <c r="F268" s="216" t="s">
        <v>948</v>
      </c>
      <c r="G268" s="216"/>
    </row>
    <row r="269" spans="1:7" ht="24">
      <c r="A269" s="219" t="s">
        <v>620</v>
      </c>
      <c r="B269" s="220"/>
      <c r="C269" s="220"/>
      <c r="D269" s="216"/>
      <c r="E269" s="216">
        <f>SUM(E265:E268)</f>
        <v>1850</v>
      </c>
      <c r="F269" s="216" t="s">
        <v>3085</v>
      </c>
      <c r="G269" s="224" t="s">
        <v>1357</v>
      </c>
    </row>
    <row r="270" spans="1:7">
      <c r="A270" s="225"/>
      <c r="B270" s="225"/>
      <c r="C270" s="225"/>
      <c r="D270" s="225"/>
      <c r="E270" s="226"/>
      <c r="F270" s="226"/>
      <c r="G270" s="225"/>
    </row>
    <row r="271" spans="1:7" ht="18.75">
      <c r="A271" s="214" t="s">
        <v>180</v>
      </c>
      <c r="B271" s="214"/>
      <c r="C271" s="214"/>
      <c r="D271" s="214"/>
      <c r="E271" s="214"/>
      <c r="F271" s="214"/>
      <c r="G271" s="214"/>
    </row>
    <row r="272" spans="1:7" ht="36">
      <c r="A272" s="215" t="s">
        <v>594</v>
      </c>
      <c r="B272" s="215" t="s">
        <v>595</v>
      </c>
      <c r="C272" s="215" t="s">
        <v>596</v>
      </c>
      <c r="D272" s="215" t="s">
        <v>597</v>
      </c>
      <c r="E272" s="215" t="s">
        <v>598</v>
      </c>
      <c r="F272" s="215" t="s">
        <v>2754</v>
      </c>
      <c r="G272" s="215" t="s">
        <v>2755</v>
      </c>
    </row>
    <row r="273" spans="1:7">
      <c r="A273" s="216">
        <v>1</v>
      </c>
      <c r="B273" s="216"/>
      <c r="C273" s="216" t="s">
        <v>1412</v>
      </c>
      <c r="D273" s="216" t="s">
        <v>1407</v>
      </c>
      <c r="E273" s="216">
        <v>40</v>
      </c>
      <c r="F273" s="216" t="s">
        <v>1259</v>
      </c>
      <c r="G273" s="216"/>
    </row>
    <row r="274" spans="1:7">
      <c r="A274" s="216">
        <v>2</v>
      </c>
      <c r="B274" s="216"/>
      <c r="C274" s="216" t="s">
        <v>1383</v>
      </c>
      <c r="D274" s="216" t="s">
        <v>1407</v>
      </c>
      <c r="E274" s="216">
        <v>40</v>
      </c>
      <c r="F274" s="216" t="s">
        <v>1259</v>
      </c>
      <c r="G274" s="216"/>
    </row>
    <row r="275" spans="1:7">
      <c r="A275" s="216">
        <v>3</v>
      </c>
      <c r="B275" s="216"/>
      <c r="C275" s="216" t="s">
        <v>1343</v>
      </c>
      <c r="D275" s="216" t="s">
        <v>1344</v>
      </c>
      <c r="E275" s="216">
        <v>200</v>
      </c>
      <c r="F275" s="216" t="s">
        <v>1259</v>
      </c>
      <c r="G275" s="216"/>
    </row>
    <row r="276" spans="1:7">
      <c r="A276" s="216">
        <v>4</v>
      </c>
      <c r="B276" s="216"/>
      <c r="C276" s="216" t="s">
        <v>1292</v>
      </c>
      <c r="D276" s="216" t="s">
        <v>1413</v>
      </c>
      <c r="E276" s="216">
        <f>100+48*5</f>
        <v>340</v>
      </c>
      <c r="F276" s="216" t="s">
        <v>1264</v>
      </c>
      <c r="G276" s="216"/>
    </row>
    <row r="277" spans="1:7">
      <c r="A277" s="216">
        <v>5</v>
      </c>
      <c r="B277" s="216"/>
      <c r="C277" s="216" t="s">
        <v>1415</v>
      </c>
      <c r="D277" s="216" t="s">
        <v>1416</v>
      </c>
      <c r="E277" s="216">
        <v>200</v>
      </c>
      <c r="F277" s="216" t="s">
        <v>1259</v>
      </c>
      <c r="G277" s="216"/>
    </row>
    <row r="278" spans="1:7" ht="24">
      <c r="A278" s="216">
        <v>6</v>
      </c>
      <c r="B278" s="216"/>
      <c r="C278" s="216" t="s">
        <v>887</v>
      </c>
      <c r="D278" s="216" t="s">
        <v>1417</v>
      </c>
      <c r="E278" s="216">
        <f>100+60</f>
        <v>160</v>
      </c>
      <c r="F278" s="216" t="s">
        <v>1264</v>
      </c>
      <c r="G278" s="216"/>
    </row>
    <row r="279" spans="1:7">
      <c r="A279" s="216">
        <v>7</v>
      </c>
      <c r="B279" s="216"/>
      <c r="C279" s="216" t="s">
        <v>809</v>
      </c>
      <c r="D279" s="216" t="s">
        <v>1385</v>
      </c>
      <c r="E279" s="216">
        <f>100+150</f>
        <v>250</v>
      </c>
      <c r="F279" s="216" t="s">
        <v>1264</v>
      </c>
      <c r="G279" s="216"/>
    </row>
    <row r="280" spans="1:7">
      <c r="A280" s="216">
        <v>8</v>
      </c>
      <c r="B280" s="216"/>
      <c r="C280" s="216" t="s">
        <v>1418</v>
      </c>
      <c r="D280" s="216" t="s">
        <v>1407</v>
      </c>
      <c r="E280" s="216">
        <v>380</v>
      </c>
      <c r="F280" s="216" t="s">
        <v>1397</v>
      </c>
      <c r="G280" s="216"/>
    </row>
    <row r="281" spans="1:7">
      <c r="A281" s="216">
        <v>9</v>
      </c>
      <c r="B281" s="216"/>
      <c r="C281" s="216" t="s">
        <v>1419</v>
      </c>
      <c r="D281" s="216" t="s">
        <v>1407</v>
      </c>
      <c r="E281" s="216">
        <v>380</v>
      </c>
      <c r="F281" s="216" t="s">
        <v>1315</v>
      </c>
      <c r="G281" s="216"/>
    </row>
    <row r="282" spans="1:7">
      <c r="A282" s="216">
        <v>10</v>
      </c>
      <c r="B282" s="216"/>
      <c r="C282" s="216" t="s">
        <v>1346</v>
      </c>
      <c r="D282" s="216" t="s">
        <v>1407</v>
      </c>
      <c r="E282" s="216">
        <f>100+60+60</f>
        <v>220</v>
      </c>
      <c r="F282" s="216" t="s">
        <v>1264</v>
      </c>
      <c r="G282" s="216"/>
    </row>
    <row r="283" spans="1:7">
      <c r="A283" s="216">
        <v>11</v>
      </c>
      <c r="B283" s="216"/>
      <c r="C283" s="216" t="s">
        <v>1420</v>
      </c>
      <c r="D283" s="216" t="s">
        <v>1421</v>
      </c>
      <c r="E283" s="216">
        <f>100+100</f>
        <v>200</v>
      </c>
      <c r="F283" s="216" t="s">
        <v>1264</v>
      </c>
      <c r="G283" s="216"/>
    </row>
    <row r="284" spans="1:7">
      <c r="A284" s="216">
        <v>12</v>
      </c>
      <c r="B284" s="216"/>
      <c r="C284" s="216" t="s">
        <v>1353</v>
      </c>
      <c r="D284" s="216" t="s">
        <v>1354</v>
      </c>
      <c r="E284" s="216">
        <f>100+168*5</f>
        <v>940</v>
      </c>
      <c r="F284" s="216" t="s">
        <v>1315</v>
      </c>
      <c r="G284" s="216"/>
    </row>
    <row r="285" spans="1:7">
      <c r="A285" s="216">
        <v>13</v>
      </c>
      <c r="B285" s="216"/>
      <c r="C285" s="216" t="s">
        <v>1422</v>
      </c>
      <c r="D285" s="216" t="s">
        <v>1359</v>
      </c>
      <c r="E285" s="216">
        <f>100+72*5</f>
        <v>460</v>
      </c>
      <c r="F285" s="216" t="s">
        <v>1397</v>
      </c>
      <c r="G285" s="216"/>
    </row>
    <row r="286" spans="1:7">
      <c r="A286" s="216">
        <v>14</v>
      </c>
      <c r="B286" s="216"/>
      <c r="C286" s="216" t="s">
        <v>1423</v>
      </c>
      <c r="D286" s="216" t="s">
        <v>1359</v>
      </c>
      <c r="E286" s="216">
        <f>100+48*5</f>
        <v>340</v>
      </c>
      <c r="F286" s="216" t="s">
        <v>1387</v>
      </c>
      <c r="G286" s="216"/>
    </row>
    <row r="287" spans="1:7">
      <c r="A287" s="216">
        <v>15</v>
      </c>
      <c r="B287" s="216"/>
      <c r="C287" s="216" t="s">
        <v>1424</v>
      </c>
      <c r="D287" s="216" t="s">
        <v>1359</v>
      </c>
      <c r="E287" s="216">
        <f>100+72*5</f>
        <v>460</v>
      </c>
      <c r="F287" s="216" t="s">
        <v>1397</v>
      </c>
      <c r="G287" s="216"/>
    </row>
    <row r="288" spans="1:7" ht="24">
      <c r="A288" s="216">
        <v>16</v>
      </c>
      <c r="B288" s="216"/>
      <c r="C288" s="216" t="s">
        <v>1355</v>
      </c>
      <c r="D288" s="216" t="s">
        <v>1425</v>
      </c>
      <c r="E288" s="216">
        <f>100+400*8</f>
        <v>3300</v>
      </c>
      <c r="F288" s="216" t="s">
        <v>948</v>
      </c>
      <c r="G288" s="216"/>
    </row>
    <row r="289" spans="1:7" ht="24">
      <c r="A289" s="219" t="s">
        <v>620</v>
      </c>
      <c r="B289" s="220"/>
      <c r="C289" s="220"/>
      <c r="D289" s="224"/>
      <c r="E289" s="223">
        <f>SUM(E273:E288)</f>
        <v>7910</v>
      </c>
      <c r="F289" s="223" t="s">
        <v>3085</v>
      </c>
      <c r="G289" s="224" t="s">
        <v>1357</v>
      </c>
    </row>
    <row r="290" spans="1:7">
      <c r="A290" s="225"/>
      <c r="B290" s="225"/>
      <c r="C290" s="225"/>
      <c r="D290" s="225"/>
      <c r="E290" s="226"/>
      <c r="F290" s="226"/>
      <c r="G290" s="225"/>
    </row>
    <row r="291" spans="1:7" ht="18.75">
      <c r="A291" s="214" t="s">
        <v>181</v>
      </c>
      <c r="B291" s="214"/>
      <c r="C291" s="214"/>
      <c r="D291" s="214"/>
      <c r="E291" s="214"/>
      <c r="F291" s="214"/>
      <c r="G291" s="214"/>
    </row>
    <row r="292" spans="1:7" ht="36">
      <c r="A292" s="215" t="s">
        <v>594</v>
      </c>
      <c r="B292" s="215" t="s">
        <v>595</v>
      </c>
      <c r="C292" s="215" t="s">
        <v>596</v>
      </c>
      <c r="D292" s="215" t="s">
        <v>597</v>
      </c>
      <c r="E292" s="215" t="s">
        <v>598</v>
      </c>
      <c r="F292" s="215" t="s">
        <v>2754</v>
      </c>
      <c r="G292" s="215" t="s">
        <v>2755</v>
      </c>
    </row>
    <row r="293" spans="1:7">
      <c r="A293" s="216">
        <v>1</v>
      </c>
      <c r="B293" s="216"/>
      <c r="C293" s="216" t="s">
        <v>1412</v>
      </c>
      <c r="D293" s="216" t="s">
        <v>1407</v>
      </c>
      <c r="E293" s="216">
        <v>40</v>
      </c>
      <c r="F293" s="216" t="s">
        <v>1259</v>
      </c>
      <c r="G293" s="216"/>
    </row>
    <row r="294" spans="1:7">
      <c r="A294" s="216">
        <v>2</v>
      </c>
      <c r="B294" s="216"/>
      <c r="C294" s="216" t="s">
        <v>1383</v>
      </c>
      <c r="D294" s="216" t="s">
        <v>1407</v>
      </c>
      <c r="E294" s="216">
        <v>40</v>
      </c>
      <c r="F294" s="216" t="s">
        <v>1259</v>
      </c>
      <c r="G294" s="216"/>
    </row>
    <row r="295" spans="1:7">
      <c r="A295" s="216">
        <v>3</v>
      </c>
      <c r="B295" s="216"/>
      <c r="C295" s="216" t="s">
        <v>1343</v>
      </c>
      <c r="D295" s="216" t="s">
        <v>1344</v>
      </c>
      <c r="E295" s="216">
        <v>200</v>
      </c>
      <c r="F295" s="216" t="s">
        <v>1259</v>
      </c>
      <c r="G295" s="216"/>
    </row>
    <row r="296" spans="1:7">
      <c r="A296" s="216">
        <v>4</v>
      </c>
      <c r="B296" s="216"/>
      <c r="C296" s="216" t="s">
        <v>1292</v>
      </c>
      <c r="D296" s="216" t="s">
        <v>1413</v>
      </c>
      <c r="E296" s="216">
        <f>100+100+42*5</f>
        <v>410</v>
      </c>
      <c r="F296" s="216" t="s">
        <v>1414</v>
      </c>
      <c r="G296" s="216"/>
    </row>
    <row r="297" spans="1:7">
      <c r="A297" s="216">
        <v>5</v>
      </c>
      <c r="B297" s="216"/>
      <c r="C297" s="216" t="s">
        <v>1415</v>
      </c>
      <c r="D297" s="216" t="s">
        <v>1416</v>
      </c>
      <c r="E297" s="216">
        <v>200</v>
      </c>
      <c r="F297" s="216" t="s">
        <v>1259</v>
      </c>
      <c r="G297" s="216"/>
    </row>
    <row r="298" spans="1:7" ht="24">
      <c r="A298" s="216">
        <v>6</v>
      </c>
      <c r="B298" s="216"/>
      <c r="C298" s="216" t="s">
        <v>887</v>
      </c>
      <c r="D298" s="216" t="s">
        <v>1417</v>
      </c>
      <c r="E298" s="216">
        <f>100+60</f>
        <v>160</v>
      </c>
      <c r="F298" s="216" t="s">
        <v>1264</v>
      </c>
      <c r="G298" s="216"/>
    </row>
    <row r="299" spans="1:7">
      <c r="A299" s="216">
        <v>7</v>
      </c>
      <c r="B299" s="216"/>
      <c r="C299" s="216" t="s">
        <v>809</v>
      </c>
      <c r="D299" s="216" t="s">
        <v>1385</v>
      </c>
      <c r="E299" s="216">
        <f>100+150</f>
        <v>250</v>
      </c>
      <c r="F299" s="216" t="s">
        <v>1414</v>
      </c>
      <c r="G299" s="216"/>
    </row>
    <row r="300" spans="1:7">
      <c r="A300" s="216">
        <v>8</v>
      </c>
      <c r="B300" s="216"/>
      <c r="C300" s="216" t="s">
        <v>669</v>
      </c>
      <c r="D300" s="216" t="s">
        <v>1407</v>
      </c>
      <c r="E300" s="216">
        <v>1200</v>
      </c>
      <c r="F300" s="216" t="s">
        <v>948</v>
      </c>
      <c r="G300" s="216"/>
    </row>
    <row r="301" spans="1:7">
      <c r="A301" s="216">
        <v>9</v>
      </c>
      <c r="B301" s="216"/>
      <c r="C301" s="216" t="s">
        <v>1418</v>
      </c>
      <c r="D301" s="216" t="s">
        <v>1407</v>
      </c>
      <c r="E301" s="216">
        <v>380</v>
      </c>
      <c r="F301" s="216" t="s">
        <v>1414</v>
      </c>
      <c r="G301" s="216"/>
    </row>
    <row r="302" spans="1:7">
      <c r="A302" s="216">
        <v>10</v>
      </c>
      <c r="B302" s="216"/>
      <c r="C302" s="216" t="s">
        <v>1419</v>
      </c>
      <c r="D302" s="216" t="s">
        <v>1407</v>
      </c>
      <c r="E302" s="216">
        <v>380</v>
      </c>
      <c r="F302" s="216" t="s">
        <v>1414</v>
      </c>
      <c r="G302" s="216"/>
    </row>
    <row r="303" spans="1:7">
      <c r="A303" s="216">
        <v>11</v>
      </c>
      <c r="B303" s="216"/>
      <c r="C303" s="216" t="s">
        <v>1346</v>
      </c>
      <c r="D303" s="216" t="s">
        <v>1407</v>
      </c>
      <c r="E303" s="216">
        <f>100+60+60</f>
        <v>220</v>
      </c>
      <c r="F303" s="216" t="s">
        <v>1414</v>
      </c>
      <c r="G303" s="216"/>
    </row>
    <row r="304" spans="1:7">
      <c r="A304" s="216">
        <v>12</v>
      </c>
      <c r="B304" s="216"/>
      <c r="C304" s="216" t="s">
        <v>1420</v>
      </c>
      <c r="D304" s="216" t="s">
        <v>1421</v>
      </c>
      <c r="E304" s="216">
        <f>100+100</f>
        <v>200</v>
      </c>
      <c r="F304" s="216" t="s">
        <v>1414</v>
      </c>
      <c r="G304" s="216"/>
    </row>
    <row r="305" spans="1:7">
      <c r="A305" s="216">
        <v>13</v>
      </c>
      <c r="B305" s="216"/>
      <c r="C305" s="216" t="s">
        <v>1353</v>
      </c>
      <c r="D305" s="216" t="s">
        <v>1354</v>
      </c>
      <c r="E305" s="216">
        <f>100+50+162*5</f>
        <v>960</v>
      </c>
      <c r="F305" s="216" t="s">
        <v>1414</v>
      </c>
      <c r="G305" s="216"/>
    </row>
    <row r="306" spans="1:7">
      <c r="A306" s="216">
        <v>14</v>
      </c>
      <c r="B306" s="216"/>
      <c r="C306" s="216" t="s">
        <v>1422</v>
      </c>
      <c r="D306" s="216" t="s">
        <v>1359</v>
      </c>
      <c r="E306" s="216">
        <f>100+100+76*5</f>
        <v>580</v>
      </c>
      <c r="F306" s="216" t="s">
        <v>1414</v>
      </c>
      <c r="G306" s="216"/>
    </row>
    <row r="307" spans="1:7">
      <c r="A307" s="216">
        <v>15</v>
      </c>
      <c r="B307" s="216"/>
      <c r="C307" s="216" t="s">
        <v>1423</v>
      </c>
      <c r="D307" s="216" t="s">
        <v>1359</v>
      </c>
      <c r="E307" s="216">
        <f>100+100+42*5</f>
        <v>410</v>
      </c>
      <c r="F307" s="216" t="s">
        <v>1414</v>
      </c>
      <c r="G307" s="216"/>
    </row>
    <row r="308" spans="1:7">
      <c r="A308" s="216">
        <v>16</v>
      </c>
      <c r="B308" s="216"/>
      <c r="C308" s="216" t="s">
        <v>1424</v>
      </c>
      <c r="D308" s="216" t="s">
        <v>1359</v>
      </c>
      <c r="E308" s="216">
        <f>100+100+76*5</f>
        <v>580</v>
      </c>
      <c r="F308" s="216" t="s">
        <v>1414</v>
      </c>
      <c r="G308" s="216"/>
    </row>
    <row r="309" spans="1:7" ht="24">
      <c r="A309" s="216">
        <v>17</v>
      </c>
      <c r="B309" s="216"/>
      <c r="C309" s="216" t="s">
        <v>1355</v>
      </c>
      <c r="D309" s="216" t="s">
        <v>1425</v>
      </c>
      <c r="E309" s="216">
        <f>100+400*8</f>
        <v>3300</v>
      </c>
      <c r="F309" s="216" t="s">
        <v>1414</v>
      </c>
      <c r="G309" s="216"/>
    </row>
    <row r="310" spans="1:7" ht="24">
      <c r="A310" s="219" t="s">
        <v>620</v>
      </c>
      <c r="B310" s="220"/>
      <c r="C310" s="220"/>
      <c r="D310" s="224"/>
      <c r="E310" s="223">
        <f>SUM(E293:E309)</f>
        <v>9510</v>
      </c>
      <c r="F310" s="223" t="s">
        <v>3085</v>
      </c>
      <c r="G310" s="224" t="s">
        <v>1357</v>
      </c>
    </row>
    <row r="311" spans="1:7">
      <c r="A311" s="225"/>
      <c r="B311" s="225"/>
      <c r="C311" s="225"/>
      <c r="D311" s="225"/>
      <c r="E311" s="226"/>
      <c r="F311" s="226"/>
      <c r="G311" s="225"/>
    </row>
    <row r="312" spans="1:7" ht="18.75">
      <c r="A312" s="214" t="s">
        <v>182</v>
      </c>
      <c r="B312" s="214"/>
      <c r="C312" s="214"/>
      <c r="D312" s="214"/>
      <c r="E312" s="214"/>
      <c r="F312" s="214"/>
      <c r="G312" s="214"/>
    </row>
    <row r="313" spans="1:7" ht="36">
      <c r="A313" s="215" t="s">
        <v>594</v>
      </c>
      <c r="B313" s="215" t="s">
        <v>595</v>
      </c>
      <c r="C313" s="215" t="s">
        <v>596</v>
      </c>
      <c r="D313" s="215" t="s">
        <v>597</v>
      </c>
      <c r="E313" s="215" t="s">
        <v>598</v>
      </c>
      <c r="F313" s="215" t="s">
        <v>2754</v>
      </c>
      <c r="G313" s="215" t="s">
        <v>2755</v>
      </c>
    </row>
    <row r="314" spans="1:7">
      <c r="A314" s="216">
        <v>1</v>
      </c>
      <c r="B314" s="216"/>
      <c r="C314" s="216" t="s">
        <v>1412</v>
      </c>
      <c r="D314" s="216" t="s">
        <v>1407</v>
      </c>
      <c r="E314" s="216">
        <v>40</v>
      </c>
      <c r="F314" s="216" t="s">
        <v>1259</v>
      </c>
      <c r="G314" s="216"/>
    </row>
    <row r="315" spans="1:7">
      <c r="A315" s="216">
        <v>2</v>
      </c>
      <c r="B315" s="216"/>
      <c r="C315" s="216" t="s">
        <v>1383</v>
      </c>
      <c r="D315" s="216" t="s">
        <v>1407</v>
      </c>
      <c r="E315" s="216">
        <v>40</v>
      </c>
      <c r="F315" s="216" t="s">
        <v>1259</v>
      </c>
      <c r="G315" s="216"/>
    </row>
    <row r="316" spans="1:7">
      <c r="A316" s="216">
        <v>3</v>
      </c>
      <c r="B316" s="216"/>
      <c r="C316" s="216" t="s">
        <v>663</v>
      </c>
      <c r="D316" s="216" t="s">
        <v>1426</v>
      </c>
      <c r="E316" s="216">
        <v>200</v>
      </c>
      <c r="F316" s="216" t="s">
        <v>1259</v>
      </c>
      <c r="G316" s="216"/>
    </row>
    <row r="317" spans="1:7">
      <c r="A317" s="216">
        <v>4</v>
      </c>
      <c r="B317" s="216"/>
      <c r="C317" s="216" t="s">
        <v>1415</v>
      </c>
      <c r="D317" s="216" t="s">
        <v>1427</v>
      </c>
      <c r="E317" s="216">
        <v>200</v>
      </c>
      <c r="F317" s="216" t="s">
        <v>1259</v>
      </c>
      <c r="G317" s="216"/>
    </row>
    <row r="318" spans="1:7">
      <c r="A318" s="216">
        <v>5</v>
      </c>
      <c r="B318" s="216"/>
      <c r="C318" s="216" t="s">
        <v>1428</v>
      </c>
      <c r="D318" s="216" t="s">
        <v>1429</v>
      </c>
      <c r="E318" s="216">
        <v>400</v>
      </c>
      <c r="F318" s="216" t="s">
        <v>1414</v>
      </c>
      <c r="G318" s="216"/>
    </row>
    <row r="319" spans="1:7">
      <c r="A319" s="216">
        <v>6</v>
      </c>
      <c r="B319" s="216"/>
      <c r="C319" s="216" t="s">
        <v>3089</v>
      </c>
      <c r="D319" s="216" t="s">
        <v>1430</v>
      </c>
      <c r="E319" s="216">
        <v>400</v>
      </c>
      <c r="F319" s="216" t="s">
        <v>1259</v>
      </c>
      <c r="G319" s="216"/>
    </row>
    <row r="320" spans="1:7">
      <c r="A320" s="216">
        <v>7</v>
      </c>
      <c r="B320" s="216"/>
      <c r="C320" s="216" t="s">
        <v>3090</v>
      </c>
      <c r="D320" s="216" t="s">
        <v>1430</v>
      </c>
      <c r="E320" s="216">
        <v>500</v>
      </c>
      <c r="F320" s="216" t="s">
        <v>1397</v>
      </c>
      <c r="G320" s="216"/>
    </row>
    <row r="321" spans="1:7">
      <c r="A321" s="216">
        <v>8</v>
      </c>
      <c r="B321" s="216"/>
      <c r="C321" s="216" t="s">
        <v>3091</v>
      </c>
      <c r="D321" s="216" t="s">
        <v>1430</v>
      </c>
      <c r="E321" s="216">
        <v>1200</v>
      </c>
      <c r="F321" s="216" t="s">
        <v>948</v>
      </c>
      <c r="G321" s="216"/>
    </row>
    <row r="322" spans="1:7">
      <c r="A322" s="216">
        <v>9</v>
      </c>
      <c r="B322" s="216"/>
      <c r="C322" s="216" t="s">
        <v>3092</v>
      </c>
      <c r="D322" s="216" t="s">
        <v>1430</v>
      </c>
      <c r="E322" s="216">
        <v>1200</v>
      </c>
      <c r="F322" s="216" t="s">
        <v>948</v>
      </c>
      <c r="G322" s="216"/>
    </row>
    <row r="323" spans="1:7">
      <c r="A323" s="216">
        <v>10</v>
      </c>
      <c r="B323" s="216"/>
      <c r="C323" s="216" t="s">
        <v>809</v>
      </c>
      <c r="D323" s="216" t="s">
        <v>1385</v>
      </c>
      <c r="E323" s="216">
        <f>100+150</f>
        <v>250</v>
      </c>
      <c r="F323" s="216" t="s">
        <v>1414</v>
      </c>
      <c r="G323" s="216"/>
    </row>
    <row r="324" spans="1:7">
      <c r="A324" s="216">
        <v>11</v>
      </c>
      <c r="B324" s="216"/>
      <c r="C324" s="216" t="s">
        <v>1420</v>
      </c>
      <c r="D324" s="216" t="s">
        <v>1421</v>
      </c>
      <c r="E324" s="216">
        <f>100+100</f>
        <v>200</v>
      </c>
      <c r="F324" s="216" t="s">
        <v>1414</v>
      </c>
      <c r="G324" s="216"/>
    </row>
    <row r="325" spans="1:7">
      <c r="A325" s="216">
        <v>12</v>
      </c>
      <c r="B325" s="216"/>
      <c r="C325" s="216" t="s">
        <v>676</v>
      </c>
      <c r="D325" s="216" t="s">
        <v>1407</v>
      </c>
      <c r="E325" s="216">
        <v>380</v>
      </c>
      <c r="F325" s="216" t="s">
        <v>1414</v>
      </c>
      <c r="G325" s="216"/>
    </row>
    <row r="326" spans="1:7">
      <c r="A326" s="216">
        <v>13</v>
      </c>
      <c r="B326" s="216"/>
      <c r="C326" s="216" t="s">
        <v>1346</v>
      </c>
      <c r="D326" s="216" t="s">
        <v>1407</v>
      </c>
      <c r="E326" s="216">
        <f>100+60+60</f>
        <v>220</v>
      </c>
      <c r="F326" s="216" t="s">
        <v>1414</v>
      </c>
      <c r="G326" s="216"/>
    </row>
    <row r="327" spans="1:7">
      <c r="A327" s="216">
        <v>14</v>
      </c>
      <c r="B327" s="216"/>
      <c r="C327" s="216" t="s">
        <v>1353</v>
      </c>
      <c r="D327" s="216" t="s">
        <v>1354</v>
      </c>
      <c r="E327" s="216">
        <f>100+50+162*5</f>
        <v>960</v>
      </c>
      <c r="F327" s="216" t="s">
        <v>1414</v>
      </c>
      <c r="G327" s="216"/>
    </row>
    <row r="328" spans="1:7">
      <c r="A328" s="216">
        <v>15</v>
      </c>
      <c r="B328" s="216"/>
      <c r="C328" s="216" t="s">
        <v>1422</v>
      </c>
      <c r="D328" s="216" t="s">
        <v>1359</v>
      </c>
      <c r="E328" s="216">
        <f>100+100+76*5</f>
        <v>580</v>
      </c>
      <c r="F328" s="216" t="s">
        <v>1414</v>
      </c>
      <c r="G328" s="216"/>
    </row>
    <row r="329" spans="1:7">
      <c r="A329" s="216">
        <v>16</v>
      </c>
      <c r="B329" s="216"/>
      <c r="C329" s="216" t="s">
        <v>1423</v>
      </c>
      <c r="D329" s="216" t="s">
        <v>1359</v>
      </c>
      <c r="E329" s="216">
        <f>100+100+42*5</f>
        <v>410</v>
      </c>
      <c r="F329" s="216" t="s">
        <v>1414</v>
      </c>
      <c r="G329" s="216"/>
    </row>
    <row r="330" spans="1:7">
      <c r="A330" s="216">
        <v>17</v>
      </c>
      <c r="B330" s="216"/>
      <c r="C330" s="216" t="s">
        <v>1424</v>
      </c>
      <c r="D330" s="216" t="s">
        <v>1359</v>
      </c>
      <c r="E330" s="216">
        <f>100+100+76*5</f>
        <v>580</v>
      </c>
      <c r="F330" s="216" t="s">
        <v>1414</v>
      </c>
      <c r="G330" s="216"/>
    </row>
    <row r="331" spans="1:7">
      <c r="A331" s="216">
        <v>18</v>
      </c>
      <c r="B331" s="216"/>
      <c r="C331" s="216" t="s">
        <v>1358</v>
      </c>
      <c r="D331" s="216" t="s">
        <v>1354</v>
      </c>
      <c r="E331" s="216">
        <f>100+100+162*5</f>
        <v>1010</v>
      </c>
      <c r="F331" s="216" t="s">
        <v>1414</v>
      </c>
      <c r="G331" s="216"/>
    </row>
    <row r="332" spans="1:7" ht="24">
      <c r="A332" s="219" t="s">
        <v>620</v>
      </c>
      <c r="B332" s="220"/>
      <c r="C332" s="220"/>
      <c r="D332" s="224"/>
      <c r="E332" s="223">
        <f>SUM(E314:E331)</f>
        <v>8770</v>
      </c>
      <c r="F332" s="223" t="s">
        <v>3085</v>
      </c>
      <c r="G332" s="224" t="s">
        <v>720</v>
      </c>
    </row>
    <row r="333" spans="1:7">
      <c r="A333" s="225"/>
      <c r="B333" s="225"/>
      <c r="C333" s="225"/>
      <c r="D333" s="225"/>
      <c r="E333" s="226"/>
      <c r="F333" s="226"/>
      <c r="G333" s="225"/>
    </row>
    <row r="334" spans="1:7" ht="18.75">
      <c r="A334" s="234" t="s">
        <v>183</v>
      </c>
      <c r="B334" s="234"/>
      <c r="C334" s="234"/>
      <c r="D334" s="234"/>
      <c r="E334" s="234"/>
      <c r="F334" s="234"/>
      <c r="G334" s="234"/>
    </row>
    <row r="335" spans="1:7" ht="36">
      <c r="A335" s="215" t="s">
        <v>594</v>
      </c>
      <c r="B335" s="215" t="s">
        <v>595</v>
      </c>
      <c r="C335" s="215" t="s">
        <v>596</v>
      </c>
      <c r="D335" s="215" t="s">
        <v>597</v>
      </c>
      <c r="E335" s="215" t="s">
        <v>598</v>
      </c>
      <c r="F335" s="215" t="s">
        <v>2754</v>
      </c>
      <c r="G335" s="215" t="s">
        <v>2755</v>
      </c>
    </row>
    <row r="336" spans="1:7">
      <c r="A336" s="216">
        <v>1</v>
      </c>
      <c r="B336" s="216"/>
      <c r="C336" s="216" t="s">
        <v>1412</v>
      </c>
      <c r="D336" s="216" t="s">
        <v>1407</v>
      </c>
      <c r="E336" s="216">
        <v>40</v>
      </c>
      <c r="F336" s="216" t="s">
        <v>1259</v>
      </c>
      <c r="G336" s="216"/>
    </row>
    <row r="337" spans="1:7">
      <c r="A337" s="216">
        <v>2</v>
      </c>
      <c r="B337" s="216"/>
      <c r="C337" s="216" t="s">
        <v>1383</v>
      </c>
      <c r="D337" s="216" t="s">
        <v>1407</v>
      </c>
      <c r="E337" s="216">
        <v>40</v>
      </c>
      <c r="F337" s="216" t="s">
        <v>1259</v>
      </c>
      <c r="G337" s="216"/>
    </row>
    <row r="338" spans="1:7">
      <c r="A338" s="216">
        <v>3</v>
      </c>
      <c r="B338" s="216"/>
      <c r="C338" s="216" t="s">
        <v>660</v>
      </c>
      <c r="D338" s="216" t="s">
        <v>1427</v>
      </c>
      <c r="E338" s="216">
        <v>1200</v>
      </c>
      <c r="F338" s="216" t="s">
        <v>948</v>
      </c>
      <c r="G338" s="216"/>
    </row>
    <row r="339" spans="1:7">
      <c r="A339" s="216">
        <v>4</v>
      </c>
      <c r="B339" s="216"/>
      <c r="C339" s="216" t="s">
        <v>1415</v>
      </c>
      <c r="D339" s="216" t="s">
        <v>1427</v>
      </c>
      <c r="E339" s="216">
        <v>200</v>
      </c>
      <c r="F339" s="216" t="s">
        <v>1259</v>
      </c>
      <c r="G339" s="216"/>
    </row>
    <row r="340" spans="1:7">
      <c r="A340" s="216">
        <v>5</v>
      </c>
      <c r="B340" s="216"/>
      <c r="C340" s="216" t="s">
        <v>3089</v>
      </c>
      <c r="D340" s="216" t="s">
        <v>1430</v>
      </c>
      <c r="E340" s="216">
        <v>400</v>
      </c>
      <c r="F340" s="216" t="s">
        <v>1259</v>
      </c>
      <c r="G340" s="216"/>
    </row>
    <row r="341" spans="1:7">
      <c r="A341" s="216">
        <v>6</v>
      </c>
      <c r="B341" s="216"/>
      <c r="C341" s="216" t="s">
        <v>3093</v>
      </c>
      <c r="D341" s="216" t="s">
        <v>1430</v>
      </c>
      <c r="E341" s="216">
        <v>1200</v>
      </c>
      <c r="F341" s="216" t="s">
        <v>948</v>
      </c>
      <c r="G341" s="216"/>
    </row>
    <row r="342" spans="1:7">
      <c r="A342" s="216">
        <v>7</v>
      </c>
      <c r="B342" s="216"/>
      <c r="C342" s="216" t="s">
        <v>3091</v>
      </c>
      <c r="D342" s="216" t="s">
        <v>1430</v>
      </c>
      <c r="E342" s="216">
        <v>400</v>
      </c>
      <c r="F342" s="216" t="s">
        <v>948</v>
      </c>
      <c r="G342" s="216"/>
    </row>
    <row r="343" spans="1:7">
      <c r="A343" s="216">
        <v>8</v>
      </c>
      <c r="B343" s="216"/>
      <c r="C343" s="216" t="s">
        <v>3094</v>
      </c>
      <c r="D343" s="216" t="s">
        <v>1430</v>
      </c>
      <c r="E343" s="216">
        <v>1200</v>
      </c>
      <c r="F343" s="216" t="s">
        <v>948</v>
      </c>
      <c r="G343" s="216"/>
    </row>
    <row r="344" spans="1:7">
      <c r="A344" s="216">
        <v>9</v>
      </c>
      <c r="B344" s="216"/>
      <c r="C344" s="216" t="s">
        <v>809</v>
      </c>
      <c r="D344" s="216" t="s">
        <v>1385</v>
      </c>
      <c r="E344" s="216">
        <f>100+150</f>
        <v>250</v>
      </c>
      <c r="F344" s="216" t="s">
        <v>1414</v>
      </c>
      <c r="G344" s="216"/>
    </row>
    <row r="345" spans="1:7">
      <c r="A345" s="216">
        <v>10</v>
      </c>
      <c r="B345" s="216"/>
      <c r="C345" s="216" t="s">
        <v>1420</v>
      </c>
      <c r="D345" s="216" t="s">
        <v>1421</v>
      </c>
      <c r="E345" s="216">
        <f>100+100</f>
        <v>200</v>
      </c>
      <c r="F345" s="216" t="s">
        <v>1414</v>
      </c>
      <c r="G345" s="216"/>
    </row>
    <row r="346" spans="1:7">
      <c r="A346" s="216">
        <v>11</v>
      </c>
      <c r="B346" s="216"/>
      <c r="C346" s="216" t="s">
        <v>676</v>
      </c>
      <c r="D346" s="216" t="s">
        <v>1407</v>
      </c>
      <c r="E346" s="216">
        <v>380</v>
      </c>
      <c r="F346" s="216" t="s">
        <v>1414</v>
      </c>
      <c r="G346" s="216"/>
    </row>
    <row r="347" spans="1:7">
      <c r="A347" s="216">
        <v>12</v>
      </c>
      <c r="B347" s="216"/>
      <c r="C347" s="216" t="s">
        <v>1346</v>
      </c>
      <c r="D347" s="216" t="s">
        <v>1407</v>
      </c>
      <c r="E347" s="216">
        <f>100+60+60</f>
        <v>220</v>
      </c>
      <c r="F347" s="216" t="s">
        <v>1414</v>
      </c>
      <c r="G347" s="216"/>
    </row>
    <row r="348" spans="1:7">
      <c r="A348" s="216">
        <v>13</v>
      </c>
      <c r="B348" s="216"/>
      <c r="C348" s="216" t="s">
        <v>1353</v>
      </c>
      <c r="D348" s="216" t="s">
        <v>1354</v>
      </c>
      <c r="E348" s="216">
        <f>100+50+162*5</f>
        <v>960</v>
      </c>
      <c r="F348" s="216" t="s">
        <v>1414</v>
      </c>
      <c r="G348" s="216"/>
    </row>
    <row r="349" spans="1:7">
      <c r="A349" s="216">
        <v>14</v>
      </c>
      <c r="B349" s="216"/>
      <c r="C349" s="216" t="s">
        <v>1422</v>
      </c>
      <c r="D349" s="216" t="s">
        <v>1359</v>
      </c>
      <c r="E349" s="216">
        <f>100+100+76*5</f>
        <v>580</v>
      </c>
      <c r="F349" s="216" t="s">
        <v>1414</v>
      </c>
      <c r="G349" s="216"/>
    </row>
    <row r="350" spans="1:7">
      <c r="A350" s="216">
        <v>15</v>
      </c>
      <c r="B350" s="216"/>
      <c r="C350" s="216" t="s">
        <v>1424</v>
      </c>
      <c r="D350" s="216" t="s">
        <v>1359</v>
      </c>
      <c r="E350" s="216">
        <f>100+100+76*5</f>
        <v>580</v>
      </c>
      <c r="F350" s="216" t="s">
        <v>1414</v>
      </c>
      <c r="G350" s="216"/>
    </row>
    <row r="351" spans="1:7">
      <c r="A351" s="216">
        <v>16</v>
      </c>
      <c r="B351" s="216"/>
      <c r="C351" s="216" t="s">
        <v>1358</v>
      </c>
      <c r="D351" s="216" t="s">
        <v>1354</v>
      </c>
      <c r="E351" s="216">
        <f>100+100+162*5</f>
        <v>1010</v>
      </c>
      <c r="F351" s="216" t="s">
        <v>1414</v>
      </c>
      <c r="G351" s="216"/>
    </row>
    <row r="352" spans="1:7" ht="24">
      <c r="A352" s="219" t="s">
        <v>620</v>
      </c>
      <c r="B352" s="220"/>
      <c r="C352" s="220"/>
      <c r="D352" s="224"/>
      <c r="E352" s="223">
        <f>SUM(E336:E351)</f>
        <v>8860</v>
      </c>
      <c r="F352" s="223" t="s">
        <v>3085</v>
      </c>
      <c r="G352" s="224" t="s">
        <v>720</v>
      </c>
    </row>
    <row r="353" spans="1:7">
      <c r="A353" s="225"/>
      <c r="B353" s="225"/>
      <c r="C353" s="225"/>
      <c r="D353" s="225"/>
      <c r="E353" s="226"/>
      <c r="F353" s="226"/>
      <c r="G353" s="225"/>
    </row>
    <row r="354" spans="1:7" ht="18.75">
      <c r="A354" s="214" t="s">
        <v>184</v>
      </c>
      <c r="B354" s="214"/>
      <c r="C354" s="214"/>
      <c r="D354" s="214"/>
      <c r="E354" s="214"/>
      <c r="F354" s="214"/>
      <c r="G354" s="214"/>
    </row>
    <row r="355" spans="1:7" ht="36">
      <c r="A355" s="215" t="s">
        <v>594</v>
      </c>
      <c r="B355" s="215" t="s">
        <v>595</v>
      </c>
      <c r="C355" s="215" t="s">
        <v>596</v>
      </c>
      <c r="D355" s="215" t="s">
        <v>597</v>
      </c>
      <c r="E355" s="215" t="s">
        <v>598</v>
      </c>
      <c r="F355" s="215" t="s">
        <v>2754</v>
      </c>
      <c r="G355" s="215" t="s">
        <v>2755</v>
      </c>
    </row>
    <row r="356" spans="1:7">
      <c r="A356" s="216">
        <v>1</v>
      </c>
      <c r="B356" s="216"/>
      <c r="C356" s="216" t="s">
        <v>1327</v>
      </c>
      <c r="D356" s="216" t="s">
        <v>1431</v>
      </c>
      <c r="E356" s="216">
        <v>40</v>
      </c>
      <c r="F356" s="216" t="s">
        <v>1259</v>
      </c>
      <c r="G356" s="216"/>
    </row>
    <row r="357" spans="1:7">
      <c r="A357" s="216">
        <v>2</v>
      </c>
      <c r="B357" s="216"/>
      <c r="C357" s="216" t="s">
        <v>627</v>
      </c>
      <c r="D357" s="216" t="s">
        <v>1432</v>
      </c>
      <c r="E357" s="216">
        <v>40</v>
      </c>
      <c r="F357" s="216" t="s">
        <v>1259</v>
      </c>
      <c r="G357" s="216"/>
    </row>
    <row r="358" spans="1:7">
      <c r="A358" s="216">
        <v>3</v>
      </c>
      <c r="B358" s="216"/>
      <c r="C358" s="216" t="s">
        <v>1433</v>
      </c>
      <c r="D358" s="216" t="s">
        <v>1339</v>
      </c>
      <c r="E358" s="216">
        <v>150</v>
      </c>
      <c r="F358" s="216" t="s">
        <v>1259</v>
      </c>
      <c r="G358" s="216"/>
    </row>
    <row r="359" spans="1:7">
      <c r="A359" s="216">
        <v>4</v>
      </c>
      <c r="B359" s="216"/>
      <c r="C359" s="216" t="s">
        <v>1343</v>
      </c>
      <c r="D359" s="216" t="s">
        <v>1344</v>
      </c>
      <c r="E359" s="216">
        <v>100</v>
      </c>
      <c r="F359" s="216" t="s">
        <v>1259</v>
      </c>
      <c r="G359" s="216"/>
    </row>
    <row r="360" spans="1:7">
      <c r="A360" s="216">
        <v>5</v>
      </c>
      <c r="B360" s="216"/>
      <c r="C360" s="216" t="s">
        <v>3095</v>
      </c>
      <c r="D360" s="216" t="s">
        <v>1434</v>
      </c>
      <c r="E360" s="216">
        <f>7*24*5</f>
        <v>840</v>
      </c>
      <c r="F360" s="216" t="s">
        <v>1259</v>
      </c>
      <c r="G360" s="216"/>
    </row>
    <row r="361" spans="1:7">
      <c r="A361" s="216">
        <v>6</v>
      </c>
      <c r="B361" s="216"/>
      <c r="C361" s="216" t="s">
        <v>1435</v>
      </c>
      <c r="D361" s="216" t="s">
        <v>1436</v>
      </c>
      <c r="E361" s="216">
        <v>200</v>
      </c>
      <c r="F361" s="216" t="s">
        <v>1259</v>
      </c>
      <c r="G361" s="216"/>
    </row>
    <row r="362" spans="1:7">
      <c r="A362" s="216">
        <v>7</v>
      </c>
      <c r="B362" s="216"/>
      <c r="C362" s="216" t="s">
        <v>1383</v>
      </c>
      <c r="D362" s="216" t="s">
        <v>1437</v>
      </c>
      <c r="E362" s="216">
        <v>40</v>
      </c>
      <c r="F362" s="216" t="s">
        <v>1259</v>
      </c>
      <c r="G362" s="216"/>
    </row>
    <row r="363" spans="1:7">
      <c r="A363" s="216">
        <v>8</v>
      </c>
      <c r="B363" s="216"/>
      <c r="C363" s="216" t="s">
        <v>1350</v>
      </c>
      <c r="D363" s="216" t="s">
        <v>1351</v>
      </c>
      <c r="E363" s="216">
        <f>100+100</f>
        <v>200</v>
      </c>
      <c r="F363" s="216" t="s">
        <v>1264</v>
      </c>
      <c r="G363" s="216"/>
    </row>
    <row r="364" spans="1:7">
      <c r="A364" s="216">
        <v>9</v>
      </c>
      <c r="B364" s="216"/>
      <c r="C364" s="216" t="s">
        <v>650</v>
      </c>
      <c r="D364" s="216" t="s">
        <v>1438</v>
      </c>
      <c r="E364" s="216">
        <f>100+100</f>
        <v>200</v>
      </c>
      <c r="F364" s="216" t="s">
        <v>1264</v>
      </c>
      <c r="G364" s="216"/>
    </row>
    <row r="365" spans="1:7">
      <c r="A365" s="216">
        <v>10</v>
      </c>
      <c r="B365" s="216"/>
      <c r="C365" s="216" t="s">
        <v>887</v>
      </c>
      <c r="D365" s="216" t="s">
        <v>1365</v>
      </c>
      <c r="E365" s="216">
        <f>100+60</f>
        <v>160</v>
      </c>
      <c r="F365" s="216" t="s">
        <v>1264</v>
      </c>
      <c r="G365" s="216"/>
    </row>
    <row r="366" spans="1:7">
      <c r="A366" s="216">
        <v>11</v>
      </c>
      <c r="B366" s="216"/>
      <c r="C366" s="216" t="s">
        <v>805</v>
      </c>
      <c r="D366" s="216" t="s">
        <v>1349</v>
      </c>
      <c r="E366" s="216">
        <f>100+70</f>
        <v>170</v>
      </c>
      <c r="F366" s="216" t="s">
        <v>1264</v>
      </c>
      <c r="G366" s="216"/>
    </row>
    <row r="367" spans="1:7">
      <c r="A367" s="216">
        <v>12</v>
      </c>
      <c r="B367" s="216"/>
      <c r="C367" s="216" t="s">
        <v>1346</v>
      </c>
      <c r="D367" s="216" t="s">
        <v>1439</v>
      </c>
      <c r="E367" s="216">
        <f>100+60</f>
        <v>160</v>
      </c>
      <c r="F367" s="216" t="s">
        <v>1264</v>
      </c>
      <c r="G367" s="216"/>
    </row>
    <row r="368" spans="1:7">
      <c r="A368" s="216">
        <v>13</v>
      </c>
      <c r="B368" s="216"/>
      <c r="C368" s="216" t="s">
        <v>1440</v>
      </c>
      <c r="D368" s="216" t="s">
        <v>1441</v>
      </c>
      <c r="E368" s="216">
        <f>100+200</f>
        <v>300</v>
      </c>
      <c r="F368" s="216" t="s">
        <v>1264</v>
      </c>
      <c r="G368" s="216"/>
    </row>
    <row r="369" spans="1:7">
      <c r="A369" s="216">
        <v>14</v>
      </c>
      <c r="B369" s="216"/>
      <c r="C369" s="216" t="s">
        <v>809</v>
      </c>
      <c r="D369" s="216" t="s">
        <v>1385</v>
      </c>
      <c r="E369" s="216">
        <f>100+150</f>
        <v>250</v>
      </c>
      <c r="F369" s="216" t="s">
        <v>1264</v>
      </c>
      <c r="G369" s="216"/>
    </row>
    <row r="370" spans="1:7">
      <c r="A370" s="216">
        <v>15</v>
      </c>
      <c r="B370" s="216"/>
      <c r="C370" s="216" t="s">
        <v>1442</v>
      </c>
      <c r="D370" s="216" t="s">
        <v>1443</v>
      </c>
      <c r="E370" s="216">
        <f>100+70</f>
        <v>170</v>
      </c>
      <c r="F370" s="216" t="s">
        <v>1264</v>
      </c>
      <c r="G370" s="216"/>
    </row>
    <row r="371" spans="1:7">
      <c r="A371" s="216">
        <v>16</v>
      </c>
      <c r="B371" s="216"/>
      <c r="C371" s="216" t="s">
        <v>3096</v>
      </c>
      <c r="D371" s="216" t="s">
        <v>1444</v>
      </c>
      <c r="E371" s="216">
        <f>100+190</f>
        <v>290</v>
      </c>
      <c r="F371" s="216" t="s">
        <v>1264</v>
      </c>
      <c r="G371" s="216"/>
    </row>
    <row r="372" spans="1:7">
      <c r="A372" s="216">
        <v>17</v>
      </c>
      <c r="B372" s="216"/>
      <c r="C372" s="216" t="s">
        <v>3097</v>
      </c>
      <c r="D372" s="216" t="s">
        <v>1444</v>
      </c>
      <c r="E372" s="216">
        <f>100+50</f>
        <v>150</v>
      </c>
      <c r="F372" s="216" t="s">
        <v>1264</v>
      </c>
      <c r="G372" s="216"/>
    </row>
    <row r="373" spans="1:7">
      <c r="A373" s="216">
        <v>18</v>
      </c>
      <c r="B373" s="216"/>
      <c r="C373" s="216" t="s">
        <v>3098</v>
      </c>
      <c r="D373" s="216" t="s">
        <v>1444</v>
      </c>
      <c r="E373" s="216">
        <f>100+50</f>
        <v>150</v>
      </c>
      <c r="F373" s="216" t="s">
        <v>1264</v>
      </c>
      <c r="G373" s="216"/>
    </row>
    <row r="374" spans="1:7">
      <c r="A374" s="216">
        <v>19</v>
      </c>
      <c r="B374" s="216"/>
      <c r="C374" s="216" t="s">
        <v>3099</v>
      </c>
      <c r="D374" s="216" t="s">
        <v>1444</v>
      </c>
      <c r="E374" s="216">
        <f>100+100</f>
        <v>200</v>
      </c>
      <c r="F374" s="216" t="s">
        <v>1264</v>
      </c>
      <c r="G374" s="216"/>
    </row>
    <row r="375" spans="1:7">
      <c r="A375" s="216">
        <v>20</v>
      </c>
      <c r="B375" s="216"/>
      <c r="C375" s="216" t="s">
        <v>3100</v>
      </c>
      <c r="D375" s="216" t="s">
        <v>1445</v>
      </c>
      <c r="E375" s="216">
        <f>100+100</f>
        <v>200</v>
      </c>
      <c r="F375" s="216" t="s">
        <v>1264</v>
      </c>
      <c r="G375" s="216"/>
    </row>
    <row r="376" spans="1:7">
      <c r="A376" s="216">
        <v>21</v>
      </c>
      <c r="B376" s="216"/>
      <c r="C376" s="216" t="s">
        <v>1446</v>
      </c>
      <c r="D376" s="216" t="s">
        <v>1447</v>
      </c>
      <c r="E376" s="216">
        <f>100+168*8</f>
        <v>1444</v>
      </c>
      <c r="F376" s="216" t="s">
        <v>1264</v>
      </c>
      <c r="G376" s="216"/>
    </row>
    <row r="377" spans="1:7" ht="24">
      <c r="A377" s="219" t="s">
        <v>620</v>
      </c>
      <c r="B377" s="220"/>
      <c r="C377" s="220"/>
      <c r="D377" s="224"/>
      <c r="E377" s="223">
        <f>SUM(E356:E376)</f>
        <v>5454</v>
      </c>
      <c r="F377" s="223" t="s">
        <v>3085</v>
      </c>
      <c r="G377" s="224" t="s">
        <v>1357</v>
      </c>
    </row>
    <row r="378" spans="1:7">
      <c r="A378" s="225"/>
      <c r="B378" s="225"/>
      <c r="C378" s="225"/>
      <c r="D378" s="225"/>
      <c r="E378" s="226"/>
      <c r="F378" s="226"/>
      <c r="G378" s="225"/>
    </row>
    <row r="379" spans="1:7" ht="18.75">
      <c r="A379" s="214" t="s">
        <v>185</v>
      </c>
      <c r="B379" s="214"/>
      <c r="C379" s="214"/>
      <c r="D379" s="214"/>
      <c r="E379" s="214"/>
      <c r="F379" s="214"/>
      <c r="G379" s="214"/>
    </row>
    <row r="380" spans="1:7" ht="36">
      <c r="A380" s="215" t="s">
        <v>594</v>
      </c>
      <c r="B380" s="215" t="s">
        <v>595</v>
      </c>
      <c r="C380" s="215" t="s">
        <v>596</v>
      </c>
      <c r="D380" s="215" t="s">
        <v>597</v>
      </c>
      <c r="E380" s="215" t="s">
        <v>598</v>
      </c>
      <c r="F380" s="215" t="s">
        <v>2754</v>
      </c>
      <c r="G380" s="215" t="s">
        <v>2755</v>
      </c>
    </row>
    <row r="381" spans="1:7">
      <c r="A381" s="216">
        <v>1</v>
      </c>
      <c r="B381" s="216"/>
      <c r="C381" s="216" t="s">
        <v>1327</v>
      </c>
      <c r="D381" s="216" t="s">
        <v>1431</v>
      </c>
      <c r="E381" s="216">
        <v>40</v>
      </c>
      <c r="F381" s="216" t="s">
        <v>1259</v>
      </c>
      <c r="G381" s="216"/>
    </row>
    <row r="382" spans="1:7">
      <c r="A382" s="216">
        <v>2</v>
      </c>
      <c r="B382" s="216"/>
      <c r="C382" s="216" t="s">
        <v>627</v>
      </c>
      <c r="D382" s="216" t="s">
        <v>1432</v>
      </c>
      <c r="E382" s="216">
        <v>40</v>
      </c>
      <c r="F382" s="216" t="s">
        <v>1259</v>
      </c>
      <c r="G382" s="216"/>
    </row>
    <row r="383" spans="1:7">
      <c r="A383" s="216">
        <v>3</v>
      </c>
      <c r="B383" s="216"/>
      <c r="C383" s="216" t="s">
        <v>1433</v>
      </c>
      <c r="D383" s="216" t="s">
        <v>1339</v>
      </c>
      <c r="E383" s="216">
        <v>150</v>
      </c>
      <c r="F383" s="216" t="s">
        <v>1259</v>
      </c>
      <c r="G383" s="216"/>
    </row>
    <row r="384" spans="1:7">
      <c r="A384" s="216">
        <v>4</v>
      </c>
      <c r="B384" s="216"/>
      <c r="C384" s="216" t="s">
        <v>1343</v>
      </c>
      <c r="D384" s="216" t="s">
        <v>1344</v>
      </c>
      <c r="E384" s="216">
        <v>100</v>
      </c>
      <c r="F384" s="216" t="s">
        <v>1259</v>
      </c>
      <c r="G384" s="216"/>
    </row>
    <row r="385" spans="1:7">
      <c r="A385" s="216">
        <v>5</v>
      </c>
      <c r="B385" s="216"/>
      <c r="C385" s="216" t="s">
        <v>3095</v>
      </c>
      <c r="D385" s="216" t="s">
        <v>1434</v>
      </c>
      <c r="E385" s="216">
        <f>7*24*5</f>
        <v>840</v>
      </c>
      <c r="F385" s="216" t="s">
        <v>1259</v>
      </c>
      <c r="G385" s="216"/>
    </row>
    <row r="386" spans="1:7">
      <c r="A386" s="216">
        <v>6</v>
      </c>
      <c r="B386" s="216"/>
      <c r="C386" s="216" t="s">
        <v>1435</v>
      </c>
      <c r="D386" s="216" t="s">
        <v>1436</v>
      </c>
      <c r="E386" s="216">
        <v>200</v>
      </c>
      <c r="F386" s="216" t="s">
        <v>1259</v>
      </c>
      <c r="G386" s="216"/>
    </row>
    <row r="387" spans="1:7">
      <c r="A387" s="216">
        <v>7</v>
      </c>
      <c r="B387" s="216"/>
      <c r="C387" s="216" t="s">
        <v>1383</v>
      </c>
      <c r="D387" s="216" t="s">
        <v>1437</v>
      </c>
      <c r="E387" s="216">
        <v>40</v>
      </c>
      <c r="F387" s="216" t="s">
        <v>1259</v>
      </c>
      <c r="G387" s="216"/>
    </row>
    <row r="388" spans="1:7">
      <c r="A388" s="216">
        <v>8</v>
      </c>
      <c r="B388" s="216"/>
      <c r="C388" s="216" t="s">
        <v>1350</v>
      </c>
      <c r="D388" s="216" t="s">
        <v>1351</v>
      </c>
      <c r="E388" s="216">
        <f>100+100</f>
        <v>200</v>
      </c>
      <c r="F388" s="216" t="s">
        <v>1264</v>
      </c>
      <c r="G388" s="216"/>
    </row>
    <row r="389" spans="1:7">
      <c r="A389" s="216">
        <v>9</v>
      </c>
      <c r="B389" s="216"/>
      <c r="C389" s="216" t="s">
        <v>650</v>
      </c>
      <c r="D389" s="216" t="s">
        <v>1438</v>
      </c>
      <c r="E389" s="216">
        <f>100+100</f>
        <v>200</v>
      </c>
      <c r="F389" s="216" t="s">
        <v>1264</v>
      </c>
      <c r="G389" s="216"/>
    </row>
    <row r="390" spans="1:7">
      <c r="A390" s="216">
        <v>10</v>
      </c>
      <c r="B390" s="216"/>
      <c r="C390" s="216" t="s">
        <v>887</v>
      </c>
      <c r="D390" s="216" t="s">
        <v>1365</v>
      </c>
      <c r="E390" s="216">
        <f>100+60</f>
        <v>160</v>
      </c>
      <c r="F390" s="216" t="s">
        <v>1264</v>
      </c>
      <c r="G390" s="216"/>
    </row>
    <row r="391" spans="1:7">
      <c r="A391" s="216">
        <v>11</v>
      </c>
      <c r="B391" s="216"/>
      <c r="C391" s="216" t="s">
        <v>805</v>
      </c>
      <c r="D391" s="216" t="s">
        <v>1349</v>
      </c>
      <c r="E391" s="216">
        <f>100+70</f>
        <v>170</v>
      </c>
      <c r="F391" s="216" t="s">
        <v>1264</v>
      </c>
      <c r="G391" s="216"/>
    </row>
    <row r="392" spans="1:7">
      <c r="A392" s="216">
        <v>12</v>
      </c>
      <c r="B392" s="216"/>
      <c r="C392" s="216" t="s">
        <v>1440</v>
      </c>
      <c r="D392" s="216" t="s">
        <v>1441</v>
      </c>
      <c r="E392" s="216">
        <f>100+200</f>
        <v>300</v>
      </c>
      <c r="F392" s="216" t="s">
        <v>1264</v>
      </c>
      <c r="G392" s="216"/>
    </row>
    <row r="393" spans="1:7">
      <c r="A393" s="216">
        <v>13</v>
      </c>
      <c r="B393" s="216"/>
      <c r="C393" s="216" t="s">
        <v>1442</v>
      </c>
      <c r="D393" s="216" t="s">
        <v>1443</v>
      </c>
      <c r="E393" s="216">
        <f>100+70</f>
        <v>170</v>
      </c>
      <c r="F393" s="216" t="s">
        <v>1264</v>
      </c>
      <c r="G393" s="216"/>
    </row>
    <row r="394" spans="1:7">
      <c r="A394" s="216">
        <v>14</v>
      </c>
      <c r="B394" s="216"/>
      <c r="C394" s="216" t="s">
        <v>3096</v>
      </c>
      <c r="D394" s="216" t="s">
        <v>1444</v>
      </c>
      <c r="E394" s="216">
        <f>100+190</f>
        <v>290</v>
      </c>
      <c r="F394" s="216" t="s">
        <v>1264</v>
      </c>
      <c r="G394" s="216"/>
    </row>
    <row r="395" spans="1:7">
      <c r="A395" s="216">
        <v>15</v>
      </c>
      <c r="B395" s="216"/>
      <c r="C395" s="216" t="s">
        <v>3097</v>
      </c>
      <c r="D395" s="216" t="s">
        <v>1444</v>
      </c>
      <c r="E395" s="216">
        <f>100+50</f>
        <v>150</v>
      </c>
      <c r="F395" s="216" t="s">
        <v>1264</v>
      </c>
      <c r="G395" s="216"/>
    </row>
    <row r="396" spans="1:7">
      <c r="A396" s="216">
        <v>16</v>
      </c>
      <c r="B396" s="216"/>
      <c r="C396" s="216" t="s">
        <v>3098</v>
      </c>
      <c r="D396" s="216" t="s">
        <v>1444</v>
      </c>
      <c r="E396" s="216">
        <f>100+50</f>
        <v>150</v>
      </c>
      <c r="F396" s="216" t="s">
        <v>1264</v>
      </c>
      <c r="G396" s="216"/>
    </row>
    <row r="397" spans="1:7">
      <c r="A397" s="216">
        <v>17</v>
      </c>
      <c r="B397" s="216"/>
      <c r="C397" s="216" t="s">
        <v>3099</v>
      </c>
      <c r="D397" s="216" t="s">
        <v>1444</v>
      </c>
      <c r="E397" s="216">
        <f>100+100</f>
        <v>200</v>
      </c>
      <c r="F397" s="216" t="s">
        <v>1264</v>
      </c>
      <c r="G397" s="216"/>
    </row>
    <row r="398" spans="1:7">
      <c r="A398" s="216">
        <v>18</v>
      </c>
      <c r="B398" s="216"/>
      <c r="C398" s="216" t="s">
        <v>3100</v>
      </c>
      <c r="D398" s="216" t="s">
        <v>1445</v>
      </c>
      <c r="E398" s="216">
        <f>100+100</f>
        <v>200</v>
      </c>
      <c r="F398" s="216" t="s">
        <v>1264</v>
      </c>
      <c r="G398" s="216"/>
    </row>
    <row r="399" spans="1:7">
      <c r="A399" s="216">
        <v>19</v>
      </c>
      <c r="B399" s="216"/>
      <c r="C399" s="216" t="s">
        <v>1446</v>
      </c>
      <c r="D399" s="216" t="s">
        <v>1447</v>
      </c>
      <c r="E399" s="216">
        <f>100+168*8</f>
        <v>1444</v>
      </c>
      <c r="F399" s="216" t="s">
        <v>1264</v>
      </c>
      <c r="G399" s="216"/>
    </row>
    <row r="400" spans="1:7" ht="24">
      <c r="A400" s="219" t="s">
        <v>620</v>
      </c>
      <c r="B400" s="220"/>
      <c r="C400" s="220"/>
      <c r="D400" s="224"/>
      <c r="E400" s="223">
        <f>SUM(E381:E399)</f>
        <v>5044</v>
      </c>
      <c r="F400" s="223" t="s">
        <v>3085</v>
      </c>
      <c r="G400" s="224" t="s">
        <v>1357</v>
      </c>
    </row>
    <row r="401" spans="1:7">
      <c r="A401" s="225"/>
      <c r="B401" s="225"/>
      <c r="C401" s="225"/>
      <c r="D401" s="225"/>
      <c r="E401" s="226"/>
      <c r="F401" s="226"/>
      <c r="G401" s="225"/>
    </row>
    <row r="402" spans="1:7" ht="18.75">
      <c r="A402" s="214" t="s">
        <v>186</v>
      </c>
      <c r="B402" s="214"/>
      <c r="C402" s="214"/>
      <c r="D402" s="214"/>
      <c r="E402" s="214"/>
      <c r="F402" s="214"/>
      <c r="G402" s="214"/>
    </row>
    <row r="403" spans="1:7" ht="36">
      <c r="A403" s="215" t="s">
        <v>594</v>
      </c>
      <c r="B403" s="215" t="s">
        <v>595</v>
      </c>
      <c r="C403" s="215" t="s">
        <v>596</v>
      </c>
      <c r="D403" s="215" t="s">
        <v>597</v>
      </c>
      <c r="E403" s="215" t="s">
        <v>598</v>
      </c>
      <c r="F403" s="215" t="s">
        <v>2754</v>
      </c>
      <c r="G403" s="215" t="s">
        <v>2755</v>
      </c>
    </row>
    <row r="404" spans="1:7">
      <c r="A404" s="216">
        <v>1</v>
      </c>
      <c r="B404" s="216"/>
      <c r="C404" s="216" t="s">
        <v>1327</v>
      </c>
      <c r="D404" s="216" t="s">
        <v>1431</v>
      </c>
      <c r="E404" s="310">
        <v>40</v>
      </c>
      <c r="F404" s="216" t="s">
        <v>1259</v>
      </c>
      <c r="G404" s="216"/>
    </row>
    <row r="405" spans="1:7">
      <c r="A405" s="216">
        <v>2</v>
      </c>
      <c r="B405" s="216"/>
      <c r="C405" s="216" t="s">
        <v>627</v>
      </c>
      <c r="D405" s="216" t="s">
        <v>1432</v>
      </c>
      <c r="E405" s="310">
        <v>40</v>
      </c>
      <c r="F405" s="216" t="s">
        <v>1259</v>
      </c>
      <c r="G405" s="216"/>
    </row>
    <row r="406" spans="1:7">
      <c r="A406" s="216">
        <v>3</v>
      </c>
      <c r="B406" s="216"/>
      <c r="C406" s="216" t="s">
        <v>1433</v>
      </c>
      <c r="D406" s="216" t="s">
        <v>1339</v>
      </c>
      <c r="E406" s="310">
        <v>150</v>
      </c>
      <c r="F406" s="216" t="s">
        <v>1259</v>
      </c>
      <c r="G406" s="216"/>
    </row>
    <row r="407" spans="1:7">
      <c r="A407" s="216">
        <v>4</v>
      </c>
      <c r="B407" s="216"/>
      <c r="C407" s="216" t="s">
        <v>1343</v>
      </c>
      <c r="D407" s="216" t="s">
        <v>1344</v>
      </c>
      <c r="E407" s="310">
        <v>100</v>
      </c>
      <c r="F407" s="216" t="s">
        <v>1259</v>
      </c>
      <c r="G407" s="216"/>
    </row>
    <row r="408" spans="1:7">
      <c r="A408" s="216">
        <v>5</v>
      </c>
      <c r="B408" s="216"/>
      <c r="C408" s="216" t="s">
        <v>3095</v>
      </c>
      <c r="D408" s="216" t="s">
        <v>1434</v>
      </c>
      <c r="E408" s="310">
        <f>7*24*5</f>
        <v>840</v>
      </c>
      <c r="F408" s="216" t="s">
        <v>1259</v>
      </c>
      <c r="G408" s="216"/>
    </row>
    <row r="409" spans="1:7">
      <c r="A409" s="216">
        <v>6</v>
      </c>
      <c r="B409" s="216"/>
      <c r="C409" s="216" t="s">
        <v>1435</v>
      </c>
      <c r="D409" s="216" t="s">
        <v>1436</v>
      </c>
      <c r="E409" s="310">
        <v>200</v>
      </c>
      <c r="F409" s="216" t="s">
        <v>1259</v>
      </c>
      <c r="G409" s="216"/>
    </row>
    <row r="410" spans="1:7">
      <c r="A410" s="216">
        <v>7</v>
      </c>
      <c r="B410" s="216"/>
      <c r="C410" s="216" t="s">
        <v>1383</v>
      </c>
      <c r="D410" s="216" t="s">
        <v>1437</v>
      </c>
      <c r="E410" s="310">
        <v>40</v>
      </c>
      <c r="F410" s="216" t="s">
        <v>1259</v>
      </c>
      <c r="G410" s="216"/>
    </row>
    <row r="411" spans="1:7">
      <c r="A411" s="216">
        <v>8</v>
      </c>
      <c r="B411" s="216"/>
      <c r="C411" s="216" t="s">
        <v>1350</v>
      </c>
      <c r="D411" s="216" t="s">
        <v>1351</v>
      </c>
      <c r="E411" s="310">
        <f>100+100</f>
        <v>200</v>
      </c>
      <c r="F411" s="216" t="s">
        <v>1264</v>
      </c>
      <c r="G411" s="216"/>
    </row>
    <row r="412" spans="1:7">
      <c r="A412" s="216">
        <v>9</v>
      </c>
      <c r="B412" s="216"/>
      <c r="C412" s="216" t="s">
        <v>650</v>
      </c>
      <c r="D412" s="216" t="s">
        <v>1438</v>
      </c>
      <c r="E412" s="310">
        <f>100+100</f>
        <v>200</v>
      </c>
      <c r="F412" s="216" t="s">
        <v>1264</v>
      </c>
      <c r="G412" s="216"/>
    </row>
    <row r="413" spans="1:7">
      <c r="A413" s="216">
        <v>10</v>
      </c>
      <c r="B413" s="216"/>
      <c r="C413" s="216" t="s">
        <v>887</v>
      </c>
      <c r="D413" s="216" t="s">
        <v>1365</v>
      </c>
      <c r="E413" s="310">
        <f>100+60</f>
        <v>160</v>
      </c>
      <c r="F413" s="216" t="s">
        <v>1264</v>
      </c>
      <c r="G413" s="216"/>
    </row>
    <row r="414" spans="1:7">
      <c r="A414" s="216">
        <v>11</v>
      </c>
      <c r="B414" s="216"/>
      <c r="C414" s="216" t="s">
        <v>805</v>
      </c>
      <c r="D414" s="216" t="s">
        <v>1349</v>
      </c>
      <c r="E414" s="310">
        <f>100+70</f>
        <v>170</v>
      </c>
      <c r="F414" s="216" t="s">
        <v>1264</v>
      </c>
      <c r="G414" s="216"/>
    </row>
    <row r="415" spans="1:7">
      <c r="A415" s="216">
        <v>12</v>
      </c>
      <c r="B415" s="216"/>
      <c r="C415" s="216" t="s">
        <v>3096</v>
      </c>
      <c r="D415" s="216" t="s">
        <v>1444</v>
      </c>
      <c r="E415" s="310">
        <f>100+190</f>
        <v>290</v>
      </c>
      <c r="F415" s="216" t="s">
        <v>1264</v>
      </c>
      <c r="G415" s="216"/>
    </row>
    <row r="416" spans="1:7">
      <c r="A416" s="216">
        <v>13</v>
      </c>
      <c r="B416" s="216"/>
      <c r="C416" s="216" t="s">
        <v>3097</v>
      </c>
      <c r="D416" s="216" t="s">
        <v>1444</v>
      </c>
      <c r="E416" s="310">
        <f>100+50</f>
        <v>150</v>
      </c>
      <c r="F416" s="216" t="s">
        <v>1264</v>
      </c>
      <c r="G416" s="216"/>
    </row>
    <row r="417" spans="1:7">
      <c r="A417" s="216">
        <v>14</v>
      </c>
      <c r="B417" s="216"/>
      <c r="C417" s="216" t="s">
        <v>3098</v>
      </c>
      <c r="D417" s="216" t="s">
        <v>1444</v>
      </c>
      <c r="E417" s="310">
        <f>100+50</f>
        <v>150</v>
      </c>
      <c r="F417" s="216" t="s">
        <v>1264</v>
      </c>
      <c r="G417" s="216"/>
    </row>
    <row r="418" spans="1:7">
      <c r="A418" s="216">
        <v>15</v>
      </c>
      <c r="B418" s="216"/>
      <c r="C418" s="216" t="s">
        <v>3099</v>
      </c>
      <c r="D418" s="216" t="s">
        <v>1444</v>
      </c>
      <c r="E418" s="310">
        <f>100+100</f>
        <v>200</v>
      </c>
      <c r="F418" s="216" t="s">
        <v>1264</v>
      </c>
      <c r="G418" s="216"/>
    </row>
    <row r="419" spans="1:7">
      <c r="A419" s="216">
        <v>16</v>
      </c>
      <c r="B419" s="216"/>
      <c r="C419" s="216" t="s">
        <v>3100</v>
      </c>
      <c r="D419" s="216" t="s">
        <v>1445</v>
      </c>
      <c r="E419" s="310">
        <f>100+100</f>
        <v>200</v>
      </c>
      <c r="F419" s="216" t="s">
        <v>1264</v>
      </c>
      <c r="G419" s="216"/>
    </row>
    <row r="420" spans="1:7">
      <c r="A420" s="216">
        <v>17</v>
      </c>
      <c r="B420" s="216"/>
      <c r="C420" s="216" t="s">
        <v>1446</v>
      </c>
      <c r="D420" s="216" t="s">
        <v>1447</v>
      </c>
      <c r="E420" s="310">
        <f>100+168*8</f>
        <v>1444</v>
      </c>
      <c r="F420" s="216" t="s">
        <v>1264</v>
      </c>
      <c r="G420" s="216"/>
    </row>
    <row r="421" spans="1:7" ht="24">
      <c r="A421" s="219" t="s">
        <v>620</v>
      </c>
      <c r="B421" s="220"/>
      <c r="C421" s="220"/>
      <c r="D421" s="224"/>
      <c r="E421" s="223">
        <f>SUM(E404:E420)</f>
        <v>4574</v>
      </c>
      <c r="F421" s="223" t="s">
        <v>3085</v>
      </c>
      <c r="G421" s="224" t="s">
        <v>1357</v>
      </c>
    </row>
    <row r="422" spans="1:7">
      <c r="A422" s="225"/>
      <c r="B422" s="225"/>
      <c r="C422" s="225"/>
      <c r="D422" s="225"/>
      <c r="E422" s="226"/>
      <c r="F422" s="226"/>
      <c r="G422" s="225"/>
    </row>
    <row r="423" spans="1:7" ht="18.75">
      <c r="A423" s="214" t="s">
        <v>187</v>
      </c>
      <c r="B423" s="214"/>
      <c r="C423" s="214"/>
      <c r="D423" s="214"/>
      <c r="E423" s="214"/>
      <c r="F423" s="214"/>
      <c r="G423" s="214"/>
    </row>
    <row r="424" spans="1:7" ht="36">
      <c r="A424" s="215" t="s">
        <v>594</v>
      </c>
      <c r="B424" s="215" t="s">
        <v>595</v>
      </c>
      <c r="C424" s="215" t="s">
        <v>596</v>
      </c>
      <c r="D424" s="215" t="s">
        <v>597</v>
      </c>
      <c r="E424" s="215" t="s">
        <v>598</v>
      </c>
      <c r="F424" s="215" t="s">
        <v>2754</v>
      </c>
      <c r="G424" s="215" t="s">
        <v>2755</v>
      </c>
    </row>
    <row r="425" spans="1:7">
      <c r="A425" s="216">
        <v>1</v>
      </c>
      <c r="B425" s="216"/>
      <c r="C425" s="216" t="s">
        <v>1327</v>
      </c>
      <c r="D425" s="216" t="s">
        <v>1431</v>
      </c>
      <c r="E425" s="216">
        <v>40</v>
      </c>
      <c r="F425" s="216" t="s">
        <v>1259</v>
      </c>
      <c r="G425" s="216"/>
    </row>
    <row r="426" spans="1:7">
      <c r="A426" s="216">
        <v>2</v>
      </c>
      <c r="B426" s="216"/>
      <c r="C426" s="216" t="s">
        <v>627</v>
      </c>
      <c r="D426" s="216" t="s">
        <v>1432</v>
      </c>
      <c r="E426" s="216">
        <v>40</v>
      </c>
      <c r="F426" s="216" t="s">
        <v>1259</v>
      </c>
      <c r="G426" s="216"/>
    </row>
    <row r="427" spans="1:7">
      <c r="A427" s="216">
        <v>3</v>
      </c>
      <c r="B427" s="216"/>
      <c r="C427" s="216" t="s">
        <v>1433</v>
      </c>
      <c r="D427" s="216" t="s">
        <v>1339</v>
      </c>
      <c r="E427" s="216">
        <v>150</v>
      </c>
      <c r="F427" s="216" t="s">
        <v>1259</v>
      </c>
      <c r="G427" s="216"/>
    </row>
    <row r="428" spans="1:7">
      <c r="A428" s="216">
        <v>4</v>
      </c>
      <c r="B428" s="216"/>
      <c r="C428" s="216" t="s">
        <v>1343</v>
      </c>
      <c r="D428" s="216" t="s">
        <v>1344</v>
      </c>
      <c r="E428" s="216">
        <v>100</v>
      </c>
      <c r="F428" s="216" t="s">
        <v>1259</v>
      </c>
      <c r="G428" s="216"/>
    </row>
    <row r="429" spans="1:7">
      <c r="A429" s="216">
        <v>5</v>
      </c>
      <c r="B429" s="216"/>
      <c r="C429" s="216" t="s">
        <v>3095</v>
      </c>
      <c r="D429" s="216" t="s">
        <v>1434</v>
      </c>
      <c r="E429" s="216">
        <f>7*24*5</f>
        <v>840</v>
      </c>
      <c r="F429" s="216" t="s">
        <v>1259</v>
      </c>
      <c r="G429" s="216"/>
    </row>
    <row r="430" spans="1:7">
      <c r="A430" s="216">
        <v>6</v>
      </c>
      <c r="B430" s="216"/>
      <c r="C430" s="216" t="s">
        <v>1435</v>
      </c>
      <c r="D430" s="216" t="s">
        <v>1436</v>
      </c>
      <c r="E430" s="216">
        <v>200</v>
      </c>
      <c r="F430" s="216" t="s">
        <v>1259</v>
      </c>
      <c r="G430" s="216"/>
    </row>
    <row r="431" spans="1:7">
      <c r="A431" s="216">
        <v>7</v>
      </c>
      <c r="B431" s="216"/>
      <c r="C431" s="216" t="s">
        <v>650</v>
      </c>
      <c r="D431" s="216" t="s">
        <v>1438</v>
      </c>
      <c r="E431" s="216">
        <f>100+100</f>
        <v>200</v>
      </c>
      <c r="F431" s="216" t="s">
        <v>1264</v>
      </c>
      <c r="G431" s="216"/>
    </row>
    <row r="432" spans="1:7">
      <c r="A432" s="216">
        <v>8</v>
      </c>
      <c r="B432" s="216"/>
      <c r="C432" s="216" t="s">
        <v>805</v>
      </c>
      <c r="D432" s="216" t="s">
        <v>1349</v>
      </c>
      <c r="E432" s="216">
        <f>100+70</f>
        <v>170</v>
      </c>
      <c r="F432" s="216" t="s">
        <v>1264</v>
      </c>
      <c r="G432" s="216"/>
    </row>
    <row r="433" spans="1:7">
      <c r="A433" s="216">
        <v>9</v>
      </c>
      <c r="B433" s="216"/>
      <c r="C433" s="216" t="s">
        <v>1446</v>
      </c>
      <c r="D433" s="216" t="s">
        <v>1447</v>
      </c>
      <c r="E433" s="216">
        <f>100+168*8</f>
        <v>1444</v>
      </c>
      <c r="F433" s="216" t="s">
        <v>1264</v>
      </c>
      <c r="G433" s="216"/>
    </row>
    <row r="434" spans="1:7" ht="24">
      <c r="A434" s="219" t="s">
        <v>620</v>
      </c>
      <c r="B434" s="220"/>
      <c r="C434" s="220"/>
      <c r="D434" s="224"/>
      <c r="E434" s="223">
        <f>SUM(E425:E433)</f>
        <v>3184</v>
      </c>
      <c r="F434" s="223" t="s">
        <v>3085</v>
      </c>
      <c r="G434" s="224" t="s">
        <v>1357</v>
      </c>
    </row>
    <row r="435" spans="1:7">
      <c r="A435" s="225"/>
      <c r="B435" s="225"/>
      <c r="C435" s="225"/>
      <c r="D435" s="225"/>
      <c r="E435" s="226"/>
      <c r="F435" s="226"/>
      <c r="G435" s="225"/>
    </row>
    <row r="436" spans="1:7" ht="18.75">
      <c r="A436" s="214" t="s">
        <v>188</v>
      </c>
      <c r="B436" s="214"/>
      <c r="C436" s="214"/>
      <c r="D436" s="214"/>
      <c r="E436" s="214"/>
      <c r="F436" s="214"/>
      <c r="G436" s="214"/>
    </row>
    <row r="437" spans="1:7" ht="36">
      <c r="A437" s="215" t="s">
        <v>594</v>
      </c>
      <c r="B437" s="215" t="s">
        <v>595</v>
      </c>
      <c r="C437" s="215" t="s">
        <v>596</v>
      </c>
      <c r="D437" s="215" t="s">
        <v>597</v>
      </c>
      <c r="E437" s="215" t="s">
        <v>598</v>
      </c>
      <c r="F437" s="215" t="s">
        <v>2754</v>
      </c>
      <c r="G437" s="215" t="s">
        <v>2755</v>
      </c>
    </row>
    <row r="438" spans="1:7">
      <c r="A438" s="216">
        <v>1</v>
      </c>
      <c r="B438" s="216"/>
      <c r="C438" s="223" t="s">
        <v>1412</v>
      </c>
      <c r="D438" s="216" t="s">
        <v>1448</v>
      </c>
      <c r="E438" s="216">
        <v>50</v>
      </c>
      <c r="F438" s="216" t="s">
        <v>1449</v>
      </c>
      <c r="G438" s="216"/>
    </row>
    <row r="439" spans="1:7">
      <c r="A439" s="216">
        <v>2</v>
      </c>
      <c r="B439" s="216"/>
      <c r="C439" s="223" t="s">
        <v>648</v>
      </c>
      <c r="D439" s="216" t="s">
        <v>1448</v>
      </c>
      <c r="E439" s="216">
        <v>50</v>
      </c>
      <c r="F439" s="216" t="s">
        <v>1449</v>
      </c>
      <c r="G439" s="216"/>
    </row>
    <row r="440" spans="1:7">
      <c r="A440" s="216">
        <v>3</v>
      </c>
      <c r="B440" s="216"/>
      <c r="C440" s="223" t="s">
        <v>1450</v>
      </c>
      <c r="D440" s="216" t="s">
        <v>1448</v>
      </c>
      <c r="E440" s="216">
        <v>300</v>
      </c>
      <c r="F440" s="216" t="s">
        <v>1451</v>
      </c>
      <c r="G440" s="216"/>
    </row>
    <row r="441" spans="1:7">
      <c r="A441" s="216">
        <v>4</v>
      </c>
      <c r="B441" s="216"/>
      <c r="C441" s="223" t="s">
        <v>1383</v>
      </c>
      <c r="D441" s="216" t="s">
        <v>1448</v>
      </c>
      <c r="E441" s="216">
        <f>50+100</f>
        <v>150</v>
      </c>
      <c r="F441" s="216" t="s">
        <v>1449</v>
      </c>
      <c r="G441" s="216"/>
    </row>
    <row r="442" spans="1:7">
      <c r="A442" s="216">
        <v>5</v>
      </c>
      <c r="B442" s="216"/>
      <c r="C442" s="223" t="s">
        <v>1343</v>
      </c>
      <c r="D442" s="216" t="s">
        <v>1452</v>
      </c>
      <c r="E442" s="216">
        <v>50</v>
      </c>
      <c r="F442" s="216" t="s">
        <v>1453</v>
      </c>
      <c r="G442" s="216"/>
    </row>
    <row r="443" spans="1:7">
      <c r="A443" s="216">
        <v>6</v>
      </c>
      <c r="B443" s="216"/>
      <c r="C443" s="232" t="s">
        <v>1292</v>
      </c>
      <c r="D443" s="216" t="s">
        <v>1454</v>
      </c>
      <c r="E443" s="216">
        <f>100+100</f>
        <v>200</v>
      </c>
      <c r="F443" s="216" t="s">
        <v>1264</v>
      </c>
      <c r="G443" s="216"/>
    </row>
    <row r="444" spans="1:7">
      <c r="A444" s="216">
        <v>7</v>
      </c>
      <c r="B444" s="216"/>
      <c r="C444" s="223" t="s">
        <v>1455</v>
      </c>
      <c r="D444" s="216" t="s">
        <v>1448</v>
      </c>
      <c r="E444" s="216">
        <f>150+100</f>
        <v>250</v>
      </c>
      <c r="F444" s="216" t="s">
        <v>1456</v>
      </c>
      <c r="G444" s="216"/>
    </row>
    <row r="445" spans="1:7">
      <c r="A445" s="216">
        <v>8</v>
      </c>
      <c r="B445" s="216"/>
      <c r="C445" s="223" t="s">
        <v>671</v>
      </c>
      <c r="D445" s="216" t="s">
        <v>1448</v>
      </c>
      <c r="E445" s="216">
        <f>96*5+100</f>
        <v>580</v>
      </c>
      <c r="F445" s="216" t="s">
        <v>1264</v>
      </c>
      <c r="G445" s="216"/>
    </row>
    <row r="446" spans="1:7">
      <c r="A446" s="216">
        <v>9</v>
      </c>
      <c r="B446" s="216"/>
      <c r="C446" s="223" t="s">
        <v>1457</v>
      </c>
      <c r="D446" s="216" t="s">
        <v>1448</v>
      </c>
      <c r="E446" s="216">
        <f>100+100</f>
        <v>200</v>
      </c>
      <c r="F446" s="216" t="s">
        <v>1264</v>
      </c>
      <c r="G446" s="216"/>
    </row>
    <row r="447" spans="1:7">
      <c r="A447" s="216">
        <v>10</v>
      </c>
      <c r="B447" s="216"/>
      <c r="C447" s="223" t="s">
        <v>856</v>
      </c>
      <c r="D447" s="216" t="s">
        <v>3101</v>
      </c>
      <c r="E447" s="223">
        <v>4450</v>
      </c>
      <c r="F447" s="216" t="s">
        <v>789</v>
      </c>
      <c r="G447" s="216"/>
    </row>
    <row r="448" spans="1:7" ht="24">
      <c r="A448" s="219" t="s">
        <v>620</v>
      </c>
      <c r="B448" s="220"/>
      <c r="C448" s="220"/>
      <c r="D448" s="224"/>
      <c r="E448" s="223">
        <f>SUM(E438:E447)</f>
        <v>6280</v>
      </c>
      <c r="F448" s="223" t="s">
        <v>3085</v>
      </c>
      <c r="G448" s="224" t="s">
        <v>1357</v>
      </c>
    </row>
    <row r="449" spans="1:7">
      <c r="A449" s="225"/>
      <c r="B449" s="225"/>
      <c r="C449" s="225"/>
      <c r="D449" s="225"/>
      <c r="E449" s="226"/>
      <c r="F449" s="226"/>
      <c r="G449" s="225"/>
    </row>
    <row r="450" spans="1:7" ht="18.75">
      <c r="A450" s="214" t="s">
        <v>189</v>
      </c>
      <c r="B450" s="214"/>
      <c r="C450" s="214"/>
      <c r="D450" s="214"/>
      <c r="E450" s="214"/>
      <c r="F450" s="214"/>
      <c r="G450" s="214"/>
    </row>
    <row r="451" spans="1:7" ht="36">
      <c r="A451" s="215" t="s">
        <v>594</v>
      </c>
      <c r="B451" s="215" t="s">
        <v>595</v>
      </c>
      <c r="C451" s="215" t="s">
        <v>596</v>
      </c>
      <c r="D451" s="215" t="s">
        <v>597</v>
      </c>
      <c r="E451" s="215" t="s">
        <v>598</v>
      </c>
      <c r="F451" s="215" t="s">
        <v>2754</v>
      </c>
      <c r="G451" s="215" t="s">
        <v>2755</v>
      </c>
    </row>
    <row r="452" spans="1:7">
      <c r="A452" s="216">
        <v>1</v>
      </c>
      <c r="B452" s="216"/>
      <c r="C452" s="223" t="s">
        <v>1412</v>
      </c>
      <c r="D452" s="223" t="s">
        <v>1448</v>
      </c>
      <c r="E452" s="223">
        <v>50</v>
      </c>
      <c r="F452" s="231" t="s">
        <v>1449</v>
      </c>
      <c r="G452" s="216"/>
    </row>
    <row r="453" spans="1:7">
      <c r="A453" s="216">
        <v>2</v>
      </c>
      <c r="B453" s="216"/>
      <c r="C453" s="223" t="s">
        <v>648</v>
      </c>
      <c r="D453" s="223" t="s">
        <v>1448</v>
      </c>
      <c r="E453" s="223">
        <v>50</v>
      </c>
      <c r="F453" s="231" t="s">
        <v>1449</v>
      </c>
      <c r="G453" s="216"/>
    </row>
    <row r="454" spans="1:7">
      <c r="A454" s="216">
        <v>3</v>
      </c>
      <c r="B454" s="216"/>
      <c r="C454" s="223" t="s">
        <v>1450</v>
      </c>
      <c r="D454" s="223" t="s">
        <v>1448</v>
      </c>
      <c r="E454" s="223">
        <v>300</v>
      </c>
      <c r="F454" s="231" t="s">
        <v>1451</v>
      </c>
      <c r="G454" s="216"/>
    </row>
    <row r="455" spans="1:7">
      <c r="A455" s="216">
        <v>4</v>
      </c>
      <c r="B455" s="216"/>
      <c r="C455" s="223" t="s">
        <v>1343</v>
      </c>
      <c r="D455" s="223" t="s">
        <v>1452</v>
      </c>
      <c r="E455" s="223">
        <v>50</v>
      </c>
      <c r="F455" s="231" t="s">
        <v>1453</v>
      </c>
      <c r="G455" s="216"/>
    </row>
    <row r="456" spans="1:7">
      <c r="A456" s="216">
        <v>5</v>
      </c>
      <c r="B456" s="216"/>
      <c r="C456" s="232" t="s">
        <v>1292</v>
      </c>
      <c r="D456" s="223" t="s">
        <v>1454</v>
      </c>
      <c r="E456" s="223">
        <f>100+100</f>
        <v>200</v>
      </c>
      <c r="F456" s="231" t="s">
        <v>1264</v>
      </c>
      <c r="G456" s="216"/>
    </row>
    <row r="457" spans="1:7">
      <c r="A457" s="216">
        <v>6</v>
      </c>
      <c r="B457" s="216"/>
      <c r="C457" s="223" t="s">
        <v>671</v>
      </c>
      <c r="D457" s="223" t="s">
        <v>1448</v>
      </c>
      <c r="E457" s="223">
        <f>96*5+100</f>
        <v>580</v>
      </c>
      <c r="F457" s="232" t="s">
        <v>1264</v>
      </c>
      <c r="G457" s="216"/>
    </row>
    <row r="458" spans="1:7">
      <c r="A458" s="216">
        <v>7</v>
      </c>
      <c r="B458" s="216"/>
      <c r="C458" s="223" t="s">
        <v>1458</v>
      </c>
      <c r="D458" s="223" t="s">
        <v>1448</v>
      </c>
      <c r="E458" s="223">
        <f>100+100+280+280</f>
        <v>760</v>
      </c>
      <c r="F458" s="231" t="s">
        <v>1397</v>
      </c>
      <c r="G458" s="216"/>
    </row>
    <row r="459" spans="1:7">
      <c r="A459" s="216">
        <v>8</v>
      </c>
      <c r="B459" s="216"/>
      <c r="C459" s="223" t="s">
        <v>1457</v>
      </c>
      <c r="D459" s="223" t="s">
        <v>1448</v>
      </c>
      <c r="E459" s="223">
        <f>100+100</f>
        <v>200</v>
      </c>
      <c r="F459" s="231" t="s">
        <v>1264</v>
      </c>
      <c r="G459" s="216"/>
    </row>
    <row r="460" spans="1:7">
      <c r="A460" s="216">
        <v>9</v>
      </c>
      <c r="B460" s="216"/>
      <c r="C460" s="223" t="s">
        <v>856</v>
      </c>
      <c r="D460" s="223" t="s">
        <v>3101</v>
      </c>
      <c r="E460" s="223">
        <v>4450</v>
      </c>
      <c r="F460" s="231" t="s">
        <v>789</v>
      </c>
      <c r="G460" s="216"/>
    </row>
    <row r="461" spans="1:7" ht="24">
      <c r="A461" s="219" t="s">
        <v>620</v>
      </c>
      <c r="B461" s="220"/>
      <c r="C461" s="220"/>
      <c r="D461" s="224"/>
      <c r="E461" s="223">
        <f>SUM(E452:E460)</f>
        <v>6640</v>
      </c>
      <c r="F461" s="223" t="s">
        <v>3085</v>
      </c>
      <c r="G461" s="224" t="s">
        <v>1357</v>
      </c>
    </row>
    <row r="462" spans="1:7">
      <c r="A462" s="225"/>
      <c r="B462" s="225"/>
      <c r="C462" s="225"/>
      <c r="D462" s="225"/>
      <c r="E462" s="226"/>
      <c r="F462" s="226"/>
      <c r="G462" s="225"/>
    </row>
    <row r="463" spans="1:7" ht="18.75">
      <c r="A463" s="214" t="s">
        <v>190</v>
      </c>
      <c r="B463" s="214"/>
      <c r="C463" s="214"/>
      <c r="D463" s="214"/>
      <c r="E463" s="214"/>
      <c r="F463" s="214"/>
      <c r="G463" s="214"/>
    </row>
    <row r="464" spans="1:7" ht="36">
      <c r="A464" s="215" t="s">
        <v>594</v>
      </c>
      <c r="B464" s="215" t="s">
        <v>595</v>
      </c>
      <c r="C464" s="215" t="s">
        <v>596</v>
      </c>
      <c r="D464" s="215" t="s">
        <v>597</v>
      </c>
      <c r="E464" s="215" t="s">
        <v>598</v>
      </c>
      <c r="F464" s="215" t="s">
        <v>2754</v>
      </c>
      <c r="G464" s="215" t="s">
        <v>2755</v>
      </c>
    </row>
    <row r="465" spans="1:7">
      <c r="A465" s="216">
        <v>1</v>
      </c>
      <c r="B465" s="216"/>
      <c r="C465" s="223" t="s">
        <v>1412</v>
      </c>
      <c r="D465" s="223" t="s">
        <v>1448</v>
      </c>
      <c r="E465" s="223">
        <v>50</v>
      </c>
      <c r="F465" s="231" t="s">
        <v>1449</v>
      </c>
      <c r="G465" s="216"/>
    </row>
    <row r="466" spans="1:7">
      <c r="A466" s="216">
        <v>2</v>
      </c>
      <c r="B466" s="216"/>
      <c r="C466" s="223" t="s">
        <v>648</v>
      </c>
      <c r="D466" s="223" t="s">
        <v>1448</v>
      </c>
      <c r="E466" s="223">
        <v>50</v>
      </c>
      <c r="F466" s="231" t="s">
        <v>1449</v>
      </c>
      <c r="G466" s="216"/>
    </row>
    <row r="467" spans="1:7">
      <c r="A467" s="216">
        <v>3</v>
      </c>
      <c r="B467" s="216"/>
      <c r="C467" s="223" t="s">
        <v>1450</v>
      </c>
      <c r="D467" s="223" t="s">
        <v>1448</v>
      </c>
      <c r="E467" s="223">
        <v>300</v>
      </c>
      <c r="F467" s="231" t="s">
        <v>1451</v>
      </c>
      <c r="G467" s="216"/>
    </row>
    <row r="468" spans="1:7">
      <c r="A468" s="216">
        <v>4</v>
      </c>
      <c r="B468" s="216"/>
      <c r="C468" s="223" t="s">
        <v>1383</v>
      </c>
      <c r="D468" s="223" t="s">
        <v>1448</v>
      </c>
      <c r="E468" s="223">
        <f>50+100</f>
        <v>150</v>
      </c>
      <c r="F468" s="231" t="s">
        <v>1449</v>
      </c>
      <c r="G468" s="216"/>
    </row>
    <row r="469" spans="1:7">
      <c r="A469" s="216">
        <v>5</v>
      </c>
      <c r="B469" s="216"/>
      <c r="C469" s="223" t="s">
        <v>1343</v>
      </c>
      <c r="D469" s="223" t="s">
        <v>1452</v>
      </c>
      <c r="E469" s="223">
        <v>50</v>
      </c>
      <c r="F469" s="231" t="s">
        <v>1453</v>
      </c>
      <c r="G469" s="216"/>
    </row>
    <row r="470" spans="1:7">
      <c r="A470" s="216">
        <v>6</v>
      </c>
      <c r="B470" s="216"/>
      <c r="C470" s="232" t="s">
        <v>1353</v>
      </c>
      <c r="D470" s="223" t="s">
        <v>1354</v>
      </c>
      <c r="E470" s="223">
        <f>100+100</f>
        <v>200</v>
      </c>
      <c r="F470" s="231" t="s">
        <v>1264</v>
      </c>
      <c r="G470" s="216"/>
    </row>
    <row r="471" spans="1:7">
      <c r="A471" s="216">
        <v>7</v>
      </c>
      <c r="B471" s="216"/>
      <c r="C471" s="232" t="s">
        <v>1292</v>
      </c>
      <c r="D471" s="223" t="s">
        <v>1454</v>
      </c>
      <c r="E471" s="223">
        <f>100+100</f>
        <v>200</v>
      </c>
      <c r="F471" s="231" t="s">
        <v>1264</v>
      </c>
      <c r="G471" s="216"/>
    </row>
    <row r="472" spans="1:7">
      <c r="A472" s="216">
        <v>8</v>
      </c>
      <c r="B472" s="216"/>
      <c r="C472" s="223" t="s">
        <v>1455</v>
      </c>
      <c r="D472" s="223" t="s">
        <v>1448</v>
      </c>
      <c r="E472" s="223">
        <f>150+100</f>
        <v>250</v>
      </c>
      <c r="F472" s="231" t="s">
        <v>1456</v>
      </c>
      <c r="G472" s="216"/>
    </row>
    <row r="473" spans="1:7">
      <c r="A473" s="216">
        <v>9</v>
      </c>
      <c r="B473" s="216"/>
      <c r="C473" s="223" t="s">
        <v>1459</v>
      </c>
      <c r="D473" s="223" t="s">
        <v>1448</v>
      </c>
      <c r="E473" s="223">
        <f>100+120*5</f>
        <v>700</v>
      </c>
      <c r="F473" s="232" t="s">
        <v>1397</v>
      </c>
      <c r="G473" s="216"/>
    </row>
    <row r="474" spans="1:7">
      <c r="A474" s="216">
        <v>10</v>
      </c>
      <c r="B474" s="216"/>
      <c r="C474" s="223" t="s">
        <v>1460</v>
      </c>
      <c r="D474" s="223" t="s">
        <v>1448</v>
      </c>
      <c r="E474" s="223">
        <f>100+100</f>
        <v>200</v>
      </c>
      <c r="F474" s="231" t="s">
        <v>1264</v>
      </c>
      <c r="G474" s="216"/>
    </row>
    <row r="475" spans="1:7">
      <c r="A475" s="216">
        <v>11</v>
      </c>
      <c r="B475" s="216"/>
      <c r="C475" s="223" t="s">
        <v>856</v>
      </c>
      <c r="D475" s="223" t="s">
        <v>1461</v>
      </c>
      <c r="E475" s="223">
        <v>4450</v>
      </c>
      <c r="F475" s="231" t="s">
        <v>789</v>
      </c>
      <c r="G475" s="216"/>
    </row>
    <row r="476" spans="1:7" ht="24">
      <c r="A476" s="219" t="s">
        <v>620</v>
      </c>
      <c r="B476" s="220"/>
      <c r="C476" s="220"/>
      <c r="D476" s="224"/>
      <c r="E476" s="223">
        <f>SUM(E465:E475)</f>
        <v>6600</v>
      </c>
      <c r="F476" s="223" t="s">
        <v>3085</v>
      </c>
      <c r="G476" s="224" t="s">
        <v>1357</v>
      </c>
    </row>
    <row r="477" spans="1:7">
      <c r="A477" s="225"/>
      <c r="B477" s="225"/>
      <c r="C477" s="225"/>
      <c r="D477" s="225"/>
      <c r="E477" s="226"/>
      <c r="F477" s="226"/>
      <c r="G477" s="225"/>
    </row>
    <row r="478" spans="1:7" ht="18.75">
      <c r="A478" s="214" t="s">
        <v>191</v>
      </c>
      <c r="B478" s="214"/>
      <c r="C478" s="214"/>
      <c r="D478" s="214"/>
      <c r="E478" s="214"/>
      <c r="F478" s="214"/>
      <c r="G478" s="214"/>
    </row>
    <row r="479" spans="1:7" ht="36">
      <c r="A479" s="215" t="s">
        <v>594</v>
      </c>
      <c r="B479" s="215" t="s">
        <v>595</v>
      </c>
      <c r="C479" s="215" t="s">
        <v>596</v>
      </c>
      <c r="D479" s="215" t="s">
        <v>597</v>
      </c>
      <c r="E479" s="215" t="s">
        <v>598</v>
      </c>
      <c r="F479" s="215" t="s">
        <v>2754</v>
      </c>
      <c r="G479" s="215" t="s">
        <v>2755</v>
      </c>
    </row>
    <row r="480" spans="1:7">
      <c r="A480" s="216">
        <v>1</v>
      </c>
      <c r="B480" s="216"/>
      <c r="C480" s="223" t="s">
        <v>1412</v>
      </c>
      <c r="D480" s="223" t="s">
        <v>1448</v>
      </c>
      <c r="E480" s="223">
        <v>50</v>
      </c>
      <c r="F480" s="231" t="s">
        <v>1449</v>
      </c>
      <c r="G480" s="216"/>
    </row>
    <row r="481" spans="1:7">
      <c r="A481" s="216">
        <v>2</v>
      </c>
      <c r="B481" s="216"/>
      <c r="C481" s="223" t="s">
        <v>648</v>
      </c>
      <c r="D481" s="223" t="s">
        <v>1448</v>
      </c>
      <c r="E481" s="223">
        <v>50</v>
      </c>
      <c r="F481" s="231" t="s">
        <v>1449</v>
      </c>
      <c r="G481" s="216"/>
    </row>
    <row r="482" spans="1:7">
      <c r="A482" s="216">
        <v>3</v>
      </c>
      <c r="B482" s="216"/>
      <c r="C482" s="223" t="s">
        <v>1450</v>
      </c>
      <c r="D482" s="223" t="s">
        <v>1448</v>
      </c>
      <c r="E482" s="223">
        <v>300</v>
      </c>
      <c r="F482" s="231" t="s">
        <v>1451</v>
      </c>
      <c r="G482" s="216"/>
    </row>
    <row r="483" spans="1:7">
      <c r="A483" s="216">
        <v>4</v>
      </c>
      <c r="B483" s="216"/>
      <c r="C483" s="223" t="s">
        <v>1343</v>
      </c>
      <c r="D483" s="223" t="s">
        <v>1452</v>
      </c>
      <c r="E483" s="223">
        <v>50</v>
      </c>
      <c r="F483" s="231" t="s">
        <v>1453</v>
      </c>
      <c r="G483" s="216"/>
    </row>
    <row r="484" spans="1:7">
      <c r="A484" s="216">
        <v>5</v>
      </c>
      <c r="B484" s="216"/>
      <c r="C484" s="232" t="s">
        <v>1353</v>
      </c>
      <c r="D484" s="223" t="s">
        <v>1354</v>
      </c>
      <c r="E484" s="223">
        <f>100+100</f>
        <v>200</v>
      </c>
      <c r="F484" s="231" t="s">
        <v>1264</v>
      </c>
      <c r="G484" s="216"/>
    </row>
    <row r="485" spans="1:7">
      <c r="A485" s="216">
        <v>6</v>
      </c>
      <c r="B485" s="216"/>
      <c r="C485" s="232" t="s">
        <v>1292</v>
      </c>
      <c r="D485" s="223" t="s">
        <v>1454</v>
      </c>
      <c r="E485" s="223">
        <f>100+100</f>
        <v>200</v>
      </c>
      <c r="F485" s="231" t="s">
        <v>1264</v>
      </c>
      <c r="G485" s="216"/>
    </row>
    <row r="486" spans="1:7">
      <c r="A486" s="216">
        <v>7</v>
      </c>
      <c r="B486" s="216"/>
      <c r="C486" s="223" t="s">
        <v>1458</v>
      </c>
      <c r="D486" s="223" t="s">
        <v>1448</v>
      </c>
      <c r="E486" s="223">
        <f>100+100+280+280</f>
        <v>760</v>
      </c>
      <c r="F486" s="231" t="s">
        <v>1397</v>
      </c>
      <c r="G486" s="216"/>
    </row>
    <row r="487" spans="1:7">
      <c r="A487" s="216">
        <v>8</v>
      </c>
      <c r="B487" s="216"/>
      <c r="C487" s="223" t="s">
        <v>1459</v>
      </c>
      <c r="D487" s="223" t="s">
        <v>1448</v>
      </c>
      <c r="E487" s="223">
        <f>100+120*5</f>
        <v>700</v>
      </c>
      <c r="F487" s="232" t="s">
        <v>1397</v>
      </c>
      <c r="G487" s="216"/>
    </row>
    <row r="488" spans="1:7">
      <c r="A488" s="216">
        <v>9</v>
      </c>
      <c r="B488" s="216"/>
      <c r="C488" s="223" t="s">
        <v>1460</v>
      </c>
      <c r="D488" s="223" t="s">
        <v>1448</v>
      </c>
      <c r="E488" s="223">
        <f>100+100</f>
        <v>200</v>
      </c>
      <c r="F488" s="231" t="s">
        <v>1264</v>
      </c>
      <c r="G488" s="216"/>
    </row>
    <row r="489" spans="1:7">
      <c r="A489" s="216">
        <v>10</v>
      </c>
      <c r="B489" s="216"/>
      <c r="C489" s="223" t="s">
        <v>856</v>
      </c>
      <c r="D489" s="223" t="s">
        <v>1461</v>
      </c>
      <c r="E489" s="223">
        <v>4450</v>
      </c>
      <c r="F489" s="231" t="s">
        <v>789</v>
      </c>
      <c r="G489" s="216"/>
    </row>
    <row r="490" spans="1:7" ht="24">
      <c r="A490" s="219" t="s">
        <v>620</v>
      </c>
      <c r="B490" s="220"/>
      <c r="C490" s="220"/>
      <c r="D490" s="224"/>
      <c r="E490" s="223">
        <f>SUM(E480:E489)</f>
        <v>6960</v>
      </c>
      <c r="F490" s="223" t="s">
        <v>3085</v>
      </c>
      <c r="G490" s="224" t="s">
        <v>1357</v>
      </c>
    </row>
    <row r="491" spans="1:7">
      <c r="A491" s="225"/>
      <c r="B491" s="225"/>
      <c r="C491" s="225"/>
      <c r="D491" s="225"/>
      <c r="E491" s="226"/>
      <c r="F491" s="226"/>
      <c r="G491" s="225"/>
    </row>
    <row r="492" spans="1:7" ht="18.75">
      <c r="A492" s="214" t="s">
        <v>3102</v>
      </c>
      <c r="B492" s="214"/>
      <c r="C492" s="214"/>
      <c r="D492" s="214"/>
      <c r="E492" s="214"/>
      <c r="F492" s="214"/>
      <c r="G492" s="214"/>
    </row>
    <row r="493" spans="1:7" ht="36">
      <c r="A493" s="215" t="s">
        <v>594</v>
      </c>
      <c r="B493" s="215" t="s">
        <v>595</v>
      </c>
      <c r="C493" s="215" t="s">
        <v>596</v>
      </c>
      <c r="D493" s="215" t="s">
        <v>597</v>
      </c>
      <c r="E493" s="215" t="s">
        <v>598</v>
      </c>
      <c r="F493" s="215" t="s">
        <v>2754</v>
      </c>
      <c r="G493" s="215" t="s">
        <v>2755</v>
      </c>
    </row>
    <row r="494" spans="1:7">
      <c r="A494" s="223">
        <v>1</v>
      </c>
      <c r="B494" s="223"/>
      <c r="C494" s="232" t="s">
        <v>1462</v>
      </c>
      <c r="D494" s="223" t="s">
        <v>1463</v>
      </c>
      <c r="E494" s="223">
        <f>200+200+200+100</f>
        <v>700</v>
      </c>
      <c r="F494" s="231" t="s">
        <v>1449</v>
      </c>
      <c r="G494" s="231"/>
    </row>
    <row r="495" spans="1:7">
      <c r="A495" s="223">
        <v>2</v>
      </c>
      <c r="B495" s="223"/>
      <c r="C495" s="232" t="s">
        <v>1464</v>
      </c>
      <c r="D495" s="223" t="s">
        <v>1463</v>
      </c>
      <c r="E495" s="223">
        <f>200+200+200+100</f>
        <v>700</v>
      </c>
      <c r="F495" s="231" t="s">
        <v>1449</v>
      </c>
      <c r="G495" s="231"/>
    </row>
    <row r="496" spans="1:7">
      <c r="A496" s="223">
        <v>3</v>
      </c>
      <c r="B496" s="223"/>
      <c r="C496" s="232" t="s">
        <v>1465</v>
      </c>
      <c r="D496" s="223" t="s">
        <v>1463</v>
      </c>
      <c r="E496" s="223">
        <f>200+200+200+100</f>
        <v>700</v>
      </c>
      <c r="F496" s="231" t="s">
        <v>1451</v>
      </c>
      <c r="G496" s="231"/>
    </row>
    <row r="497" spans="1:7" ht="24">
      <c r="A497" s="223">
        <v>4</v>
      </c>
      <c r="B497" s="223"/>
      <c r="C497" s="232" t="s">
        <v>1466</v>
      </c>
      <c r="D497" s="223" t="s">
        <v>1463</v>
      </c>
      <c r="E497" s="223">
        <f>200+200+200+100+12000</f>
        <v>12700</v>
      </c>
      <c r="F497" s="231" t="s">
        <v>1467</v>
      </c>
      <c r="G497" s="231"/>
    </row>
    <row r="498" spans="1:7" ht="24">
      <c r="A498" s="219" t="s">
        <v>620</v>
      </c>
      <c r="B498" s="220"/>
      <c r="C498" s="220"/>
      <c r="D498" s="224"/>
      <c r="E498" s="223">
        <f>SUM(E494:E497)</f>
        <v>14800</v>
      </c>
      <c r="F498" s="223" t="s">
        <v>3085</v>
      </c>
      <c r="G498" s="224" t="s">
        <v>1357</v>
      </c>
    </row>
    <row r="499" spans="1:7">
      <c r="A499" s="225"/>
      <c r="B499" s="225"/>
      <c r="C499" s="225"/>
      <c r="D499" s="225"/>
      <c r="E499" s="226"/>
      <c r="F499" s="226"/>
      <c r="G499" s="225"/>
    </row>
    <row r="500" spans="1:7" ht="18.75">
      <c r="A500" s="214" t="s">
        <v>3103</v>
      </c>
      <c r="B500" s="214"/>
      <c r="C500" s="214"/>
      <c r="D500" s="214"/>
      <c r="E500" s="214"/>
      <c r="F500" s="214"/>
      <c r="G500" s="214"/>
    </row>
    <row r="501" spans="1:7" ht="36">
      <c r="A501" s="215" t="s">
        <v>594</v>
      </c>
      <c r="B501" s="215" t="s">
        <v>595</v>
      </c>
      <c r="C501" s="215" t="s">
        <v>596</v>
      </c>
      <c r="D501" s="215" t="s">
        <v>597</v>
      </c>
      <c r="E501" s="215" t="s">
        <v>598</v>
      </c>
      <c r="F501" s="215" t="s">
        <v>2754</v>
      </c>
      <c r="G501" s="215" t="s">
        <v>2755</v>
      </c>
    </row>
    <row r="502" spans="1:7">
      <c r="A502" s="223">
        <v>1</v>
      </c>
      <c r="B502" s="223"/>
      <c r="C502" s="232" t="s">
        <v>1462</v>
      </c>
      <c r="D502" s="223" t="s">
        <v>1463</v>
      </c>
      <c r="E502" s="223">
        <f>200+200+200+100</f>
        <v>700</v>
      </c>
      <c r="F502" s="231" t="s">
        <v>1449</v>
      </c>
      <c r="G502" s="231"/>
    </row>
    <row r="503" spans="1:7">
      <c r="A503" s="223">
        <v>2</v>
      </c>
      <c r="B503" s="223"/>
      <c r="C503" s="232" t="s">
        <v>1464</v>
      </c>
      <c r="D503" s="223" t="s">
        <v>1463</v>
      </c>
      <c r="E503" s="223">
        <f>200+200+200+100</f>
        <v>700</v>
      </c>
      <c r="F503" s="231" t="s">
        <v>1449</v>
      </c>
      <c r="G503" s="231"/>
    </row>
    <row r="504" spans="1:7">
      <c r="A504" s="223">
        <v>3</v>
      </c>
      <c r="B504" s="223"/>
      <c r="C504" s="232" t="s">
        <v>1465</v>
      </c>
      <c r="D504" s="223" t="s">
        <v>1463</v>
      </c>
      <c r="E504" s="223">
        <f>200+200+200+100</f>
        <v>700</v>
      </c>
      <c r="F504" s="231" t="s">
        <v>1451</v>
      </c>
      <c r="G504" s="231"/>
    </row>
    <row r="505" spans="1:7">
      <c r="A505" s="223">
        <v>4</v>
      </c>
      <c r="B505" s="235"/>
      <c r="C505" s="236" t="s">
        <v>1468</v>
      </c>
      <c r="D505" s="223" t="s">
        <v>1463</v>
      </c>
      <c r="E505" s="223">
        <f>200+200+200+100+100</f>
        <v>800</v>
      </c>
      <c r="F505" s="231" t="s">
        <v>948</v>
      </c>
      <c r="G505" s="231"/>
    </row>
    <row r="506" spans="1:7" ht="24">
      <c r="A506" s="223">
        <v>5</v>
      </c>
      <c r="B506" s="223"/>
      <c r="C506" s="232" t="s">
        <v>1466</v>
      </c>
      <c r="D506" s="223" t="s">
        <v>1463</v>
      </c>
      <c r="E506" s="223">
        <f>200+200+200+100+12000</f>
        <v>12700</v>
      </c>
      <c r="F506" s="231" t="s">
        <v>1467</v>
      </c>
      <c r="G506" s="231"/>
    </row>
    <row r="507" spans="1:7" ht="24">
      <c r="A507" s="219" t="s">
        <v>620</v>
      </c>
      <c r="B507" s="220"/>
      <c r="C507" s="220"/>
      <c r="D507" s="224"/>
      <c r="E507" s="224">
        <f>SUM(E502:E506)</f>
        <v>15600</v>
      </c>
      <c r="F507" s="223" t="s">
        <v>3085</v>
      </c>
      <c r="G507" s="224" t="s">
        <v>1357</v>
      </c>
    </row>
    <row r="508" spans="1:7">
      <c r="A508" s="225"/>
      <c r="B508" s="225"/>
      <c r="C508" s="225"/>
      <c r="D508" s="225"/>
      <c r="E508" s="226"/>
      <c r="F508" s="226"/>
      <c r="G508" s="225"/>
    </row>
    <row r="509" spans="1:7" ht="18.75">
      <c r="A509" s="214" t="s">
        <v>194</v>
      </c>
      <c r="B509" s="214"/>
      <c r="C509" s="214"/>
      <c r="D509" s="214"/>
      <c r="E509" s="214"/>
      <c r="F509" s="214"/>
      <c r="G509" s="214"/>
    </row>
    <row r="510" spans="1:7" ht="36">
      <c r="A510" s="215" t="s">
        <v>594</v>
      </c>
      <c r="B510" s="215" t="s">
        <v>595</v>
      </c>
      <c r="C510" s="215" t="s">
        <v>596</v>
      </c>
      <c r="D510" s="215" t="s">
        <v>597</v>
      </c>
      <c r="E510" s="215" t="s">
        <v>598</v>
      </c>
      <c r="F510" s="215" t="s">
        <v>2754</v>
      </c>
      <c r="G510" s="215" t="s">
        <v>2755</v>
      </c>
    </row>
    <row r="511" spans="1:7">
      <c r="A511" s="223">
        <v>1</v>
      </c>
      <c r="B511" s="223"/>
      <c r="C511" s="216" t="s">
        <v>1412</v>
      </c>
      <c r="D511" s="223" t="s">
        <v>1469</v>
      </c>
      <c r="E511" s="223">
        <v>50</v>
      </c>
      <c r="F511" s="223" t="s">
        <v>1259</v>
      </c>
      <c r="G511" s="231"/>
    </row>
    <row r="512" spans="1:7">
      <c r="A512" s="223">
        <v>2</v>
      </c>
      <c r="B512" s="223"/>
      <c r="C512" s="216" t="s">
        <v>1450</v>
      </c>
      <c r="D512" s="223" t="s">
        <v>1334</v>
      </c>
      <c r="E512" s="223">
        <v>360</v>
      </c>
      <c r="F512" s="223" t="s">
        <v>1264</v>
      </c>
      <c r="G512" s="224"/>
    </row>
    <row r="513" spans="1:7">
      <c r="A513" s="223">
        <v>3</v>
      </c>
      <c r="B513" s="223"/>
      <c r="C513" s="216" t="s">
        <v>1470</v>
      </c>
      <c r="D513" s="223" t="s">
        <v>1469</v>
      </c>
      <c r="E513" s="223">
        <v>300</v>
      </c>
      <c r="F513" s="223" t="s">
        <v>1259</v>
      </c>
      <c r="G513" s="224"/>
    </row>
    <row r="514" spans="1:7">
      <c r="A514" s="223">
        <v>4</v>
      </c>
      <c r="B514" s="223"/>
      <c r="C514" s="217" t="s">
        <v>1343</v>
      </c>
      <c r="D514" s="223" t="s">
        <v>1344</v>
      </c>
      <c r="E514" s="223">
        <v>100</v>
      </c>
      <c r="F514" s="223" t="s">
        <v>1259</v>
      </c>
      <c r="G514" s="231"/>
    </row>
    <row r="515" spans="1:7">
      <c r="A515" s="223">
        <v>5</v>
      </c>
      <c r="B515" s="223"/>
      <c r="C515" s="216" t="s">
        <v>1471</v>
      </c>
      <c r="D515" s="223" t="s">
        <v>1472</v>
      </c>
      <c r="E515" s="223">
        <f>100+120</f>
        <v>220</v>
      </c>
      <c r="F515" s="223" t="s">
        <v>1259</v>
      </c>
      <c r="G515" s="224"/>
    </row>
    <row r="516" spans="1:7">
      <c r="A516" s="223">
        <v>6</v>
      </c>
      <c r="B516" s="223"/>
      <c r="C516" s="216" t="s">
        <v>1383</v>
      </c>
      <c r="D516" s="223" t="s">
        <v>1469</v>
      </c>
      <c r="E516" s="223">
        <v>50</v>
      </c>
      <c r="F516" s="223" t="s">
        <v>1264</v>
      </c>
      <c r="G516" s="224"/>
    </row>
    <row r="517" spans="1:7">
      <c r="A517" s="223">
        <v>7</v>
      </c>
      <c r="B517" s="223"/>
      <c r="C517" s="216" t="s">
        <v>1348</v>
      </c>
      <c r="D517" s="223" t="s">
        <v>1473</v>
      </c>
      <c r="E517" s="223">
        <f>100+60</f>
        <v>160</v>
      </c>
      <c r="F517" s="223" t="s">
        <v>1264</v>
      </c>
      <c r="G517" s="237"/>
    </row>
    <row r="518" spans="1:7">
      <c r="A518" s="223">
        <v>8</v>
      </c>
      <c r="B518" s="223"/>
      <c r="C518" s="238" t="s">
        <v>1474</v>
      </c>
      <c r="D518" s="223" t="s">
        <v>1475</v>
      </c>
      <c r="E518" s="223">
        <f>100+200</f>
        <v>300</v>
      </c>
      <c r="F518" s="223" t="s">
        <v>1264</v>
      </c>
      <c r="G518" s="224"/>
    </row>
    <row r="519" spans="1:7">
      <c r="A519" s="223">
        <v>9</v>
      </c>
      <c r="B519" s="223"/>
      <c r="C519" s="216" t="s">
        <v>1353</v>
      </c>
      <c r="D519" s="223" t="s">
        <v>1354</v>
      </c>
      <c r="E519" s="223">
        <f>100+100</f>
        <v>200</v>
      </c>
      <c r="F519" s="223" t="s">
        <v>1397</v>
      </c>
      <c r="G519" s="224"/>
    </row>
    <row r="520" spans="1:7">
      <c r="A520" s="223">
        <v>10</v>
      </c>
      <c r="B520" s="223"/>
      <c r="C520" s="216" t="s">
        <v>1476</v>
      </c>
      <c r="D520" s="223" t="s">
        <v>1477</v>
      </c>
      <c r="E520" s="223">
        <f>100+(5*24)*5</f>
        <v>700</v>
      </c>
      <c r="F520" s="223" t="s">
        <v>1315</v>
      </c>
      <c r="G520" s="224"/>
    </row>
    <row r="521" spans="1:7">
      <c r="A521" s="223">
        <v>11</v>
      </c>
      <c r="B521" s="223"/>
      <c r="C521" s="216" t="s">
        <v>1478</v>
      </c>
      <c r="D521" s="223" t="s">
        <v>1479</v>
      </c>
      <c r="E521" s="223">
        <f>100+200</f>
        <v>300</v>
      </c>
      <c r="F521" s="223" t="s">
        <v>1264</v>
      </c>
      <c r="G521" s="224"/>
    </row>
    <row r="522" spans="1:7">
      <c r="A522" s="223">
        <v>12</v>
      </c>
      <c r="B522" s="223"/>
      <c r="C522" s="216" t="s">
        <v>672</v>
      </c>
      <c r="D522" s="223" t="s">
        <v>1480</v>
      </c>
      <c r="E522" s="223">
        <f>100+200</f>
        <v>300</v>
      </c>
      <c r="F522" s="223" t="s">
        <v>1481</v>
      </c>
      <c r="G522" s="224"/>
    </row>
    <row r="523" spans="1:7">
      <c r="A523" s="223">
        <v>13</v>
      </c>
      <c r="B523" s="223"/>
      <c r="C523" s="216" t="s">
        <v>1482</v>
      </c>
      <c r="D523" s="223" t="s">
        <v>1447</v>
      </c>
      <c r="E523" s="223">
        <f>100+1000*8</f>
        <v>8100</v>
      </c>
      <c r="F523" s="223" t="s">
        <v>1483</v>
      </c>
      <c r="G523" s="224"/>
    </row>
    <row r="524" spans="1:7">
      <c r="A524" s="223">
        <v>14</v>
      </c>
      <c r="B524" s="223"/>
      <c r="C524" s="216" t="s">
        <v>1568</v>
      </c>
      <c r="D524" s="223" t="s">
        <v>1484</v>
      </c>
      <c r="E524" s="223">
        <v>600</v>
      </c>
      <c r="F524" s="223" t="s">
        <v>1259</v>
      </c>
      <c r="G524" s="231"/>
    </row>
    <row r="525" spans="1:7" ht="24">
      <c r="A525" s="219" t="s">
        <v>620</v>
      </c>
      <c r="B525" s="220"/>
      <c r="C525" s="220"/>
      <c r="D525" s="224"/>
      <c r="E525" s="223">
        <f>SUM(E511:E524)</f>
        <v>11740</v>
      </c>
      <c r="F525" s="223" t="s">
        <v>3085</v>
      </c>
      <c r="G525" s="224" t="s">
        <v>1357</v>
      </c>
    </row>
    <row r="526" spans="1:7">
      <c r="A526" s="225"/>
      <c r="B526" s="225"/>
      <c r="C526" s="225"/>
      <c r="D526" s="225"/>
      <c r="E526" s="226"/>
      <c r="F526" s="226"/>
      <c r="G526" s="225"/>
    </row>
    <row r="527" spans="1:7" ht="18.75">
      <c r="A527" s="214" t="s">
        <v>195</v>
      </c>
      <c r="B527" s="214"/>
      <c r="C527" s="214"/>
      <c r="D527" s="214"/>
      <c r="E527" s="214"/>
      <c r="F527" s="214"/>
      <c r="G527" s="214"/>
    </row>
    <row r="528" spans="1:7" ht="36">
      <c r="A528" s="215" t="s">
        <v>594</v>
      </c>
      <c r="B528" s="215" t="s">
        <v>595</v>
      </c>
      <c r="C528" s="215" t="s">
        <v>596</v>
      </c>
      <c r="D528" s="215" t="s">
        <v>597</v>
      </c>
      <c r="E528" s="215" t="s">
        <v>598</v>
      </c>
      <c r="F528" s="215" t="s">
        <v>2754</v>
      </c>
      <c r="G528" s="215" t="s">
        <v>2755</v>
      </c>
    </row>
    <row r="529" spans="1:7">
      <c r="A529" s="223">
        <v>1</v>
      </c>
      <c r="B529" s="223"/>
      <c r="C529" s="216" t="s">
        <v>1412</v>
      </c>
      <c r="D529" s="223" t="s">
        <v>1469</v>
      </c>
      <c r="E529" s="223">
        <v>50</v>
      </c>
      <c r="F529" s="223" t="s">
        <v>1259</v>
      </c>
      <c r="G529" s="231"/>
    </row>
    <row r="530" spans="1:7">
      <c r="A530" s="223">
        <v>2</v>
      </c>
      <c r="B530" s="223"/>
      <c r="C530" s="216" t="s">
        <v>1450</v>
      </c>
      <c r="D530" s="223" t="s">
        <v>1334</v>
      </c>
      <c r="E530" s="223">
        <v>360</v>
      </c>
      <c r="F530" s="223" t="s">
        <v>1264</v>
      </c>
      <c r="G530" s="224"/>
    </row>
    <row r="531" spans="1:7">
      <c r="A531" s="223">
        <v>3</v>
      </c>
      <c r="B531" s="223"/>
      <c r="C531" s="216" t="s">
        <v>1470</v>
      </c>
      <c r="D531" s="223" t="s">
        <v>1469</v>
      </c>
      <c r="E531" s="223">
        <v>300</v>
      </c>
      <c r="F531" s="223" t="s">
        <v>1259</v>
      </c>
      <c r="G531" s="224"/>
    </row>
    <row r="532" spans="1:7">
      <c r="A532" s="223">
        <v>4</v>
      </c>
      <c r="B532" s="223"/>
      <c r="C532" s="217" t="s">
        <v>1343</v>
      </c>
      <c r="D532" s="223" t="s">
        <v>1344</v>
      </c>
      <c r="E532" s="223">
        <v>100</v>
      </c>
      <c r="F532" s="223" t="s">
        <v>1259</v>
      </c>
      <c r="G532" s="231"/>
    </row>
    <row r="533" spans="1:7">
      <c r="A533" s="223">
        <v>5</v>
      </c>
      <c r="B533" s="223"/>
      <c r="C533" s="216" t="s">
        <v>1471</v>
      </c>
      <c r="D533" s="223" t="s">
        <v>1472</v>
      </c>
      <c r="E533" s="223">
        <f>100+120</f>
        <v>220</v>
      </c>
      <c r="F533" s="223" t="s">
        <v>1259</v>
      </c>
      <c r="G533" s="224"/>
    </row>
    <row r="534" spans="1:7">
      <c r="A534" s="223">
        <v>6</v>
      </c>
      <c r="B534" s="223"/>
      <c r="C534" s="216" t="s">
        <v>1383</v>
      </c>
      <c r="D534" s="223" t="s">
        <v>1469</v>
      </c>
      <c r="E534" s="223">
        <v>50</v>
      </c>
      <c r="F534" s="223" t="s">
        <v>1264</v>
      </c>
      <c r="G534" s="224"/>
    </row>
    <row r="535" spans="1:7">
      <c r="A535" s="223">
        <v>7</v>
      </c>
      <c r="B535" s="223"/>
      <c r="C535" s="216" t="s">
        <v>1348</v>
      </c>
      <c r="D535" s="223" t="s">
        <v>1473</v>
      </c>
      <c r="E535" s="223">
        <f>100+60</f>
        <v>160</v>
      </c>
      <c r="F535" s="223" t="s">
        <v>1264</v>
      </c>
      <c r="G535" s="237"/>
    </row>
    <row r="536" spans="1:7">
      <c r="A536" s="223">
        <v>8</v>
      </c>
      <c r="B536" s="223"/>
      <c r="C536" s="238" t="s">
        <v>1474</v>
      </c>
      <c r="D536" s="223" t="s">
        <v>1475</v>
      </c>
      <c r="E536" s="223">
        <f>100+200</f>
        <v>300</v>
      </c>
      <c r="F536" s="223" t="s">
        <v>1264</v>
      </c>
      <c r="G536" s="224"/>
    </row>
    <row r="537" spans="1:7">
      <c r="A537" s="223">
        <v>9</v>
      </c>
      <c r="B537" s="223"/>
      <c r="C537" s="216" t="s">
        <v>1353</v>
      </c>
      <c r="D537" s="223" t="s">
        <v>1354</v>
      </c>
      <c r="E537" s="223">
        <f>100+100</f>
        <v>200</v>
      </c>
      <c r="F537" s="223" t="s">
        <v>1397</v>
      </c>
      <c r="G537" s="224"/>
    </row>
    <row r="538" spans="1:7">
      <c r="A538" s="223">
        <v>10</v>
      </c>
      <c r="B538" s="223"/>
      <c r="C538" s="216" t="s">
        <v>1476</v>
      </c>
      <c r="D538" s="223" t="s">
        <v>1477</v>
      </c>
      <c r="E538" s="223">
        <f>100+(5*24)*5</f>
        <v>700</v>
      </c>
      <c r="F538" s="223" t="s">
        <v>1315</v>
      </c>
      <c r="G538" s="224"/>
    </row>
    <row r="539" spans="1:7">
      <c r="A539" s="223">
        <v>11</v>
      </c>
      <c r="B539" s="223"/>
      <c r="C539" s="216" t="s">
        <v>1478</v>
      </c>
      <c r="D539" s="223" t="s">
        <v>1479</v>
      </c>
      <c r="E539" s="223">
        <f>100+200</f>
        <v>300</v>
      </c>
      <c r="F539" s="223" t="s">
        <v>1264</v>
      </c>
      <c r="G539" s="224"/>
    </row>
    <row r="540" spans="1:7">
      <c r="A540" s="223">
        <v>12</v>
      </c>
      <c r="B540" s="223"/>
      <c r="C540" s="216" t="s">
        <v>672</v>
      </c>
      <c r="D540" s="223" t="s">
        <v>1480</v>
      </c>
      <c r="E540" s="223">
        <f>100+200</f>
        <v>300</v>
      </c>
      <c r="F540" s="223" t="s">
        <v>1481</v>
      </c>
      <c r="G540" s="224"/>
    </row>
    <row r="541" spans="1:7">
      <c r="A541" s="223">
        <v>13</v>
      </c>
      <c r="B541" s="223"/>
      <c r="C541" s="216" t="s">
        <v>1482</v>
      </c>
      <c r="D541" s="223" t="s">
        <v>1447</v>
      </c>
      <c r="E541" s="223">
        <f>100+1700*8</f>
        <v>13700</v>
      </c>
      <c r="F541" s="223" t="s">
        <v>1485</v>
      </c>
      <c r="G541" s="224"/>
    </row>
    <row r="542" spans="1:7">
      <c r="A542" s="223">
        <v>14</v>
      </c>
      <c r="B542" s="223"/>
      <c r="C542" s="216" t="s">
        <v>1568</v>
      </c>
      <c r="D542" s="223" t="s">
        <v>1484</v>
      </c>
      <c r="E542" s="223">
        <v>600</v>
      </c>
      <c r="F542" s="223" t="s">
        <v>1259</v>
      </c>
      <c r="G542" s="231"/>
    </row>
    <row r="543" spans="1:7" ht="24">
      <c r="A543" s="219" t="s">
        <v>620</v>
      </c>
      <c r="B543" s="220"/>
      <c r="C543" s="220"/>
      <c r="D543" s="224"/>
      <c r="E543" s="223">
        <f>SUM(E529:E542)</f>
        <v>17340</v>
      </c>
      <c r="F543" s="223" t="s">
        <v>3085</v>
      </c>
      <c r="G543" s="224" t="s">
        <v>1357</v>
      </c>
    </row>
    <row r="544" spans="1:7">
      <c r="A544" s="225"/>
      <c r="B544" s="225"/>
      <c r="C544" s="225"/>
      <c r="D544" s="225"/>
      <c r="E544" s="226"/>
      <c r="F544" s="226"/>
      <c r="G544" s="225"/>
    </row>
    <row r="545" spans="1:7" ht="18.75">
      <c r="A545" s="214" t="s">
        <v>196</v>
      </c>
      <c r="B545" s="214"/>
      <c r="C545" s="214"/>
      <c r="D545" s="214"/>
      <c r="E545" s="214"/>
      <c r="F545" s="214"/>
      <c r="G545" s="214"/>
    </row>
    <row r="546" spans="1:7" ht="36">
      <c r="A546" s="215" t="s">
        <v>594</v>
      </c>
      <c r="B546" s="215" t="s">
        <v>595</v>
      </c>
      <c r="C546" s="215" t="s">
        <v>596</v>
      </c>
      <c r="D546" s="215" t="s">
        <v>597</v>
      </c>
      <c r="E546" s="215" t="s">
        <v>598</v>
      </c>
      <c r="F546" s="215" t="s">
        <v>2754</v>
      </c>
      <c r="G546" s="215" t="s">
        <v>2755</v>
      </c>
    </row>
    <row r="547" spans="1:7">
      <c r="A547" s="223">
        <v>1</v>
      </c>
      <c r="B547" s="223"/>
      <c r="C547" s="216" t="s">
        <v>1412</v>
      </c>
      <c r="D547" s="223" t="s">
        <v>1469</v>
      </c>
      <c r="E547" s="223">
        <v>50</v>
      </c>
      <c r="F547" s="223" t="s">
        <v>1259</v>
      </c>
      <c r="G547" s="231"/>
    </row>
    <row r="548" spans="1:7">
      <c r="A548" s="223">
        <v>2</v>
      </c>
      <c r="B548" s="223"/>
      <c r="C548" s="216" t="s">
        <v>1450</v>
      </c>
      <c r="D548" s="223" t="s">
        <v>1334</v>
      </c>
      <c r="E548" s="223">
        <v>360</v>
      </c>
      <c r="F548" s="223" t="s">
        <v>1264</v>
      </c>
      <c r="G548" s="224"/>
    </row>
    <row r="549" spans="1:7">
      <c r="A549" s="223">
        <v>3</v>
      </c>
      <c r="B549" s="223"/>
      <c r="C549" s="216" t="s">
        <v>1470</v>
      </c>
      <c r="D549" s="223" t="s">
        <v>1469</v>
      </c>
      <c r="E549" s="223">
        <v>300</v>
      </c>
      <c r="F549" s="223" t="s">
        <v>1259</v>
      </c>
      <c r="G549" s="224"/>
    </row>
    <row r="550" spans="1:7">
      <c r="A550" s="223">
        <v>4</v>
      </c>
      <c r="B550" s="223"/>
      <c r="C550" s="216" t="s">
        <v>1338</v>
      </c>
      <c r="D550" s="223" t="s">
        <v>1339</v>
      </c>
      <c r="E550" s="223">
        <v>180</v>
      </c>
      <c r="F550" s="223" t="s">
        <v>1259</v>
      </c>
      <c r="G550" s="224"/>
    </row>
    <row r="551" spans="1:7">
      <c r="A551" s="223">
        <v>5</v>
      </c>
      <c r="B551" s="223"/>
      <c r="C551" s="217" t="s">
        <v>1343</v>
      </c>
      <c r="D551" s="223" t="s">
        <v>1344</v>
      </c>
      <c r="E551" s="223">
        <v>100</v>
      </c>
      <c r="F551" s="223" t="s">
        <v>1259</v>
      </c>
      <c r="G551" s="231"/>
    </row>
    <row r="552" spans="1:7">
      <c r="A552" s="223">
        <v>6</v>
      </c>
      <c r="B552" s="223"/>
      <c r="C552" s="216" t="s">
        <v>1471</v>
      </c>
      <c r="D552" s="223" t="s">
        <v>1472</v>
      </c>
      <c r="E552" s="223">
        <f>100+120</f>
        <v>220</v>
      </c>
      <c r="F552" s="223" t="s">
        <v>1259</v>
      </c>
      <c r="G552" s="224"/>
    </row>
    <row r="553" spans="1:7">
      <c r="A553" s="223">
        <v>7</v>
      </c>
      <c r="B553" s="223"/>
      <c r="C553" s="216" t="s">
        <v>1383</v>
      </c>
      <c r="D553" s="223" t="s">
        <v>1469</v>
      </c>
      <c r="E553" s="223">
        <v>50</v>
      </c>
      <c r="F553" s="223" t="s">
        <v>1397</v>
      </c>
      <c r="G553" s="224"/>
    </row>
    <row r="554" spans="1:7">
      <c r="A554" s="223">
        <v>8</v>
      </c>
      <c r="B554" s="223"/>
      <c r="C554" s="216" t="s">
        <v>1350</v>
      </c>
      <c r="D554" s="223" t="s">
        <v>1351</v>
      </c>
      <c r="E554" s="223">
        <f>100+100</f>
        <v>200</v>
      </c>
      <c r="F554" s="223" t="s">
        <v>1259</v>
      </c>
      <c r="G554" s="224"/>
    </row>
    <row r="555" spans="1:7">
      <c r="A555" s="223">
        <v>9</v>
      </c>
      <c r="B555" s="223"/>
      <c r="C555" s="216" t="s">
        <v>588</v>
      </c>
      <c r="D555" s="223" t="s">
        <v>1345</v>
      </c>
      <c r="E555" s="223">
        <f>100+60</f>
        <v>160</v>
      </c>
      <c r="F555" s="223" t="s">
        <v>1397</v>
      </c>
      <c r="G555" s="237"/>
    </row>
    <row r="556" spans="1:7">
      <c r="A556" s="223">
        <v>10</v>
      </c>
      <c r="B556" s="223"/>
      <c r="C556" s="216" t="s">
        <v>805</v>
      </c>
      <c r="D556" s="223" t="s">
        <v>1349</v>
      </c>
      <c r="E556" s="223">
        <f>100+70</f>
        <v>170</v>
      </c>
      <c r="F556" s="223" t="s">
        <v>1397</v>
      </c>
      <c r="G556" s="224"/>
    </row>
    <row r="557" spans="1:7">
      <c r="A557" s="223">
        <v>11</v>
      </c>
      <c r="B557" s="223"/>
      <c r="C557" s="216" t="s">
        <v>1386</v>
      </c>
      <c r="D557" s="223" t="s">
        <v>1359</v>
      </c>
      <c r="E557" s="223">
        <f>200+100</f>
        <v>300</v>
      </c>
      <c r="F557" s="223" t="s">
        <v>1486</v>
      </c>
      <c r="G557" s="224"/>
    </row>
    <row r="558" spans="1:7">
      <c r="A558" s="223">
        <v>12</v>
      </c>
      <c r="B558" s="223"/>
      <c r="C558" s="216" t="s">
        <v>1353</v>
      </c>
      <c r="D558" s="223" t="s">
        <v>1354</v>
      </c>
      <c r="E558" s="223">
        <f>100+100</f>
        <v>200</v>
      </c>
      <c r="F558" s="223" t="s">
        <v>1397</v>
      </c>
      <c r="G558" s="224"/>
    </row>
    <row r="559" spans="1:7">
      <c r="A559" s="223">
        <v>13</v>
      </c>
      <c r="B559" s="223"/>
      <c r="C559" s="216" t="s">
        <v>1476</v>
      </c>
      <c r="D559" s="223" t="s">
        <v>1477</v>
      </c>
      <c r="E559" s="223">
        <f>100+(5*24)*5</f>
        <v>700</v>
      </c>
      <c r="F559" s="223" t="s">
        <v>1486</v>
      </c>
      <c r="G559" s="224"/>
    </row>
    <row r="560" spans="1:7">
      <c r="A560" s="223">
        <v>14</v>
      </c>
      <c r="B560" s="223"/>
      <c r="C560" s="216" t="s">
        <v>1482</v>
      </c>
      <c r="D560" s="223" t="s">
        <v>1447</v>
      </c>
      <c r="E560" s="223">
        <f>100+1000*8</f>
        <v>8100</v>
      </c>
      <c r="F560" s="223" t="s">
        <v>1483</v>
      </c>
      <c r="G560" s="224"/>
    </row>
    <row r="561" spans="1:7">
      <c r="A561" s="223">
        <v>15</v>
      </c>
      <c r="B561" s="223"/>
      <c r="C561" s="216" t="s">
        <v>1568</v>
      </c>
      <c r="D561" s="223" t="s">
        <v>1484</v>
      </c>
      <c r="E561" s="223">
        <v>600</v>
      </c>
      <c r="F561" s="223" t="s">
        <v>1259</v>
      </c>
      <c r="G561" s="231"/>
    </row>
    <row r="562" spans="1:7" ht="24">
      <c r="A562" s="219" t="s">
        <v>620</v>
      </c>
      <c r="B562" s="220"/>
      <c r="C562" s="220"/>
      <c r="D562" s="224"/>
      <c r="E562" s="223">
        <f>SUM(E547:E561)</f>
        <v>11690</v>
      </c>
      <c r="F562" s="223" t="s">
        <v>3085</v>
      </c>
      <c r="G562" s="224" t="s">
        <v>1357</v>
      </c>
    </row>
    <row r="563" spans="1:7">
      <c r="A563" s="225"/>
      <c r="B563" s="225"/>
      <c r="C563" s="225"/>
      <c r="D563" s="225"/>
      <c r="E563" s="226"/>
      <c r="F563" s="226"/>
      <c r="G563" s="225"/>
    </row>
    <row r="564" spans="1:7" ht="18.75">
      <c r="A564" s="214" t="s">
        <v>197</v>
      </c>
      <c r="B564" s="214"/>
      <c r="C564" s="214"/>
      <c r="D564" s="214"/>
      <c r="E564" s="214"/>
      <c r="F564" s="214"/>
      <c r="G564" s="214"/>
    </row>
    <row r="565" spans="1:7" ht="36">
      <c r="A565" s="215" t="s">
        <v>594</v>
      </c>
      <c r="B565" s="215" t="s">
        <v>595</v>
      </c>
      <c r="C565" s="215" t="s">
        <v>596</v>
      </c>
      <c r="D565" s="215" t="s">
        <v>597</v>
      </c>
      <c r="E565" s="215" t="s">
        <v>598</v>
      </c>
      <c r="F565" s="215" t="s">
        <v>2754</v>
      </c>
      <c r="G565" s="215" t="s">
        <v>2755</v>
      </c>
    </row>
    <row r="566" spans="1:7">
      <c r="A566" s="223">
        <v>1</v>
      </c>
      <c r="B566" s="223"/>
      <c r="C566" s="216" t="s">
        <v>1412</v>
      </c>
      <c r="D566" s="223" t="s">
        <v>1469</v>
      </c>
      <c r="E566" s="223">
        <v>50</v>
      </c>
      <c r="F566" s="223" t="s">
        <v>1259</v>
      </c>
      <c r="G566" s="231"/>
    </row>
    <row r="567" spans="1:7">
      <c r="A567" s="223">
        <v>2</v>
      </c>
      <c r="B567" s="223"/>
      <c r="C567" s="216" t="s">
        <v>1450</v>
      </c>
      <c r="D567" s="223" t="s">
        <v>1334</v>
      </c>
      <c r="E567" s="223">
        <v>360</v>
      </c>
      <c r="F567" s="223" t="s">
        <v>1264</v>
      </c>
      <c r="G567" s="224"/>
    </row>
    <row r="568" spans="1:7">
      <c r="A568" s="223">
        <v>3</v>
      </c>
      <c r="B568" s="223"/>
      <c r="C568" s="216" t="s">
        <v>1470</v>
      </c>
      <c r="D568" s="223" t="s">
        <v>1469</v>
      </c>
      <c r="E568" s="223">
        <v>300</v>
      </c>
      <c r="F568" s="223" t="s">
        <v>1259</v>
      </c>
      <c r="G568" s="224"/>
    </row>
    <row r="569" spans="1:7">
      <c r="A569" s="223">
        <v>4</v>
      </c>
      <c r="B569" s="223"/>
      <c r="C569" s="216" t="s">
        <v>1338</v>
      </c>
      <c r="D569" s="223" t="s">
        <v>1339</v>
      </c>
      <c r="E569" s="223">
        <v>180</v>
      </c>
      <c r="F569" s="223" t="s">
        <v>1259</v>
      </c>
      <c r="G569" s="224"/>
    </row>
    <row r="570" spans="1:7">
      <c r="A570" s="223">
        <v>5</v>
      </c>
      <c r="B570" s="223"/>
      <c r="C570" s="217" t="s">
        <v>1343</v>
      </c>
      <c r="D570" s="223" t="s">
        <v>1344</v>
      </c>
      <c r="E570" s="223">
        <v>100</v>
      </c>
      <c r="F570" s="223" t="s">
        <v>1259</v>
      </c>
      <c r="G570" s="231"/>
    </row>
    <row r="571" spans="1:7">
      <c r="A571" s="223">
        <v>6</v>
      </c>
      <c r="B571" s="223"/>
      <c r="C571" s="216" t="s">
        <v>1471</v>
      </c>
      <c r="D571" s="223" t="s">
        <v>1472</v>
      </c>
      <c r="E571" s="223">
        <f>100+120</f>
        <v>220</v>
      </c>
      <c r="F571" s="223" t="s">
        <v>1259</v>
      </c>
      <c r="G571" s="224"/>
    </row>
    <row r="572" spans="1:7">
      <c r="A572" s="223">
        <v>7</v>
      </c>
      <c r="B572" s="223"/>
      <c r="C572" s="216" t="s">
        <v>1383</v>
      </c>
      <c r="D572" s="223" t="s">
        <v>1469</v>
      </c>
      <c r="E572" s="223">
        <v>50</v>
      </c>
      <c r="F572" s="223" t="s">
        <v>1397</v>
      </c>
      <c r="G572" s="224"/>
    </row>
    <row r="573" spans="1:7">
      <c r="A573" s="223">
        <v>8</v>
      </c>
      <c r="B573" s="223"/>
      <c r="C573" s="216" t="s">
        <v>1350</v>
      </c>
      <c r="D573" s="223" t="s">
        <v>1351</v>
      </c>
      <c r="E573" s="223">
        <f>100+100</f>
        <v>200</v>
      </c>
      <c r="F573" s="223" t="s">
        <v>1259</v>
      </c>
      <c r="G573" s="224"/>
    </row>
    <row r="574" spans="1:7">
      <c r="A574" s="223">
        <v>9</v>
      </c>
      <c r="B574" s="223"/>
      <c r="C574" s="216" t="s">
        <v>588</v>
      </c>
      <c r="D574" s="223" t="s">
        <v>1345</v>
      </c>
      <c r="E574" s="223">
        <f>100+60</f>
        <v>160</v>
      </c>
      <c r="F574" s="223" t="s">
        <v>1397</v>
      </c>
      <c r="G574" s="237"/>
    </row>
    <row r="575" spans="1:7">
      <c r="A575" s="223">
        <v>10</v>
      </c>
      <c r="B575" s="223"/>
      <c r="C575" s="216" t="s">
        <v>805</v>
      </c>
      <c r="D575" s="223" t="s">
        <v>1349</v>
      </c>
      <c r="E575" s="223">
        <f>100+70</f>
        <v>170</v>
      </c>
      <c r="F575" s="223" t="s">
        <v>1397</v>
      </c>
      <c r="G575" s="224"/>
    </row>
    <row r="576" spans="1:7">
      <c r="A576" s="223">
        <v>11</v>
      </c>
      <c r="B576" s="223"/>
      <c r="C576" s="216" t="s">
        <v>1386</v>
      </c>
      <c r="D576" s="223" t="s">
        <v>1359</v>
      </c>
      <c r="E576" s="223">
        <f>200+100</f>
        <v>300</v>
      </c>
      <c r="F576" s="223" t="s">
        <v>1486</v>
      </c>
      <c r="G576" s="224"/>
    </row>
    <row r="577" spans="1:7">
      <c r="A577" s="223">
        <v>12</v>
      </c>
      <c r="B577" s="223"/>
      <c r="C577" s="216" t="s">
        <v>1353</v>
      </c>
      <c r="D577" s="223" t="s">
        <v>1354</v>
      </c>
      <c r="E577" s="223">
        <f>100+100</f>
        <v>200</v>
      </c>
      <c r="F577" s="223" t="s">
        <v>1397</v>
      </c>
      <c r="G577" s="224"/>
    </row>
    <row r="578" spans="1:7">
      <c r="A578" s="223">
        <v>13</v>
      </c>
      <c r="B578" s="223"/>
      <c r="C578" s="216" t="s">
        <v>1476</v>
      </c>
      <c r="D578" s="223" t="s">
        <v>1477</v>
      </c>
      <c r="E578" s="223">
        <f>100+(5*24)*5</f>
        <v>700</v>
      </c>
      <c r="F578" s="223" t="s">
        <v>1486</v>
      </c>
      <c r="G578" s="224"/>
    </row>
    <row r="579" spans="1:7">
      <c r="A579" s="223">
        <v>14</v>
      </c>
      <c r="B579" s="223"/>
      <c r="C579" s="216" t="s">
        <v>1482</v>
      </c>
      <c r="D579" s="223" t="s">
        <v>1447</v>
      </c>
      <c r="E579" s="223">
        <f>100+1700*8</f>
        <v>13700</v>
      </c>
      <c r="F579" s="223" t="s">
        <v>1485</v>
      </c>
      <c r="G579" s="224"/>
    </row>
    <row r="580" spans="1:7">
      <c r="A580" s="223">
        <v>15</v>
      </c>
      <c r="B580" s="223"/>
      <c r="C580" s="216" t="s">
        <v>1568</v>
      </c>
      <c r="D580" s="223" t="s">
        <v>1484</v>
      </c>
      <c r="E580" s="223">
        <v>600</v>
      </c>
      <c r="F580" s="223" t="s">
        <v>1259</v>
      </c>
      <c r="G580" s="231"/>
    </row>
    <row r="581" spans="1:7" ht="24">
      <c r="A581" s="219" t="s">
        <v>620</v>
      </c>
      <c r="B581" s="220"/>
      <c r="C581" s="220"/>
      <c r="D581" s="224"/>
      <c r="E581" s="223">
        <f>SUM(E566:E580)</f>
        <v>17290</v>
      </c>
      <c r="F581" s="223" t="s">
        <v>3085</v>
      </c>
      <c r="G581" s="224" t="s">
        <v>1357</v>
      </c>
    </row>
    <row r="582" spans="1:7">
      <c r="A582" s="225"/>
      <c r="B582" s="225"/>
      <c r="C582" s="225"/>
      <c r="D582" s="225"/>
      <c r="E582" s="226"/>
      <c r="F582" s="226"/>
      <c r="G582" s="225"/>
    </row>
    <row r="583" spans="1:7" ht="18.75">
      <c r="A583" s="214" t="s">
        <v>198</v>
      </c>
      <c r="B583" s="214"/>
      <c r="C583" s="214"/>
      <c r="D583" s="214"/>
      <c r="E583" s="214"/>
      <c r="F583" s="214"/>
      <c r="G583" s="214"/>
    </row>
    <row r="584" spans="1:7" ht="36">
      <c r="A584" s="215" t="s">
        <v>594</v>
      </c>
      <c r="B584" s="215" t="s">
        <v>595</v>
      </c>
      <c r="C584" s="215" t="s">
        <v>596</v>
      </c>
      <c r="D584" s="215" t="s">
        <v>597</v>
      </c>
      <c r="E584" s="215" t="s">
        <v>598</v>
      </c>
      <c r="F584" s="215" t="s">
        <v>2754</v>
      </c>
      <c r="G584" s="215" t="s">
        <v>2755</v>
      </c>
    </row>
    <row r="585" spans="1:7">
      <c r="A585" s="223">
        <v>1</v>
      </c>
      <c r="B585" s="223"/>
      <c r="C585" s="216" t="s">
        <v>1412</v>
      </c>
      <c r="D585" s="223" t="s">
        <v>1469</v>
      </c>
      <c r="E585" s="223">
        <v>50</v>
      </c>
      <c r="F585" s="223" t="s">
        <v>1259</v>
      </c>
      <c r="G585" s="231"/>
    </row>
    <row r="586" spans="1:7">
      <c r="A586" s="223">
        <v>2</v>
      </c>
      <c r="B586" s="223"/>
      <c r="C586" s="216" t="s">
        <v>1450</v>
      </c>
      <c r="D586" s="223" t="s">
        <v>1334</v>
      </c>
      <c r="E586" s="223">
        <v>360</v>
      </c>
      <c r="F586" s="223" t="s">
        <v>1264</v>
      </c>
      <c r="G586" s="224"/>
    </row>
    <row r="587" spans="1:7">
      <c r="A587" s="223">
        <v>3</v>
      </c>
      <c r="B587" s="223"/>
      <c r="C587" s="216" t="s">
        <v>1470</v>
      </c>
      <c r="D587" s="223" t="s">
        <v>1469</v>
      </c>
      <c r="E587" s="223">
        <v>300</v>
      </c>
      <c r="F587" s="223" t="s">
        <v>1259</v>
      </c>
      <c r="G587" s="224"/>
    </row>
    <row r="588" spans="1:7">
      <c r="A588" s="223">
        <v>4</v>
      </c>
      <c r="B588" s="223"/>
      <c r="C588" s="216" t="s">
        <v>1338</v>
      </c>
      <c r="D588" s="223" t="s">
        <v>1339</v>
      </c>
      <c r="E588" s="223">
        <v>180</v>
      </c>
      <c r="F588" s="223" t="s">
        <v>1259</v>
      </c>
      <c r="G588" s="224"/>
    </row>
    <row r="589" spans="1:7">
      <c r="A589" s="223">
        <v>5</v>
      </c>
      <c r="B589" s="223"/>
      <c r="C589" s="217" t="s">
        <v>1343</v>
      </c>
      <c r="D589" s="223" t="s">
        <v>1344</v>
      </c>
      <c r="E589" s="223">
        <v>100</v>
      </c>
      <c r="F589" s="223" t="s">
        <v>1259</v>
      </c>
      <c r="G589" s="231"/>
    </row>
    <row r="590" spans="1:7">
      <c r="A590" s="223">
        <v>6</v>
      </c>
      <c r="B590" s="223"/>
      <c r="C590" s="216" t="s">
        <v>1471</v>
      </c>
      <c r="D590" s="223" t="s">
        <v>1472</v>
      </c>
      <c r="E590" s="223">
        <f>100+120</f>
        <v>220</v>
      </c>
      <c r="F590" s="223" t="s">
        <v>1259</v>
      </c>
      <c r="G590" s="224"/>
    </row>
    <row r="591" spans="1:7">
      <c r="A591" s="223">
        <v>7</v>
      </c>
      <c r="B591" s="223"/>
      <c r="C591" s="216" t="s">
        <v>1383</v>
      </c>
      <c r="D591" s="223" t="s">
        <v>1469</v>
      </c>
      <c r="E591" s="223">
        <v>50</v>
      </c>
      <c r="F591" s="223" t="s">
        <v>1397</v>
      </c>
      <c r="G591" s="224"/>
    </row>
    <row r="592" spans="1:7">
      <c r="A592" s="223">
        <v>8</v>
      </c>
      <c r="B592" s="223"/>
      <c r="C592" s="216" t="s">
        <v>1350</v>
      </c>
      <c r="D592" s="223" t="s">
        <v>1351</v>
      </c>
      <c r="E592" s="223">
        <f>100+100</f>
        <v>200</v>
      </c>
      <c r="F592" s="223" t="s">
        <v>1259</v>
      </c>
      <c r="G592" s="224"/>
    </row>
    <row r="593" spans="1:7">
      <c r="A593" s="223">
        <v>9</v>
      </c>
      <c r="B593" s="223"/>
      <c r="C593" s="216" t="s">
        <v>1346</v>
      </c>
      <c r="D593" s="223" t="s">
        <v>1347</v>
      </c>
      <c r="E593" s="223">
        <f>100+60</f>
        <v>160</v>
      </c>
      <c r="F593" s="223" t="s">
        <v>1397</v>
      </c>
      <c r="G593" s="224"/>
    </row>
    <row r="594" spans="1:7">
      <c r="A594" s="223">
        <v>10</v>
      </c>
      <c r="B594" s="223"/>
      <c r="C594" s="216" t="s">
        <v>588</v>
      </c>
      <c r="D594" s="223" t="s">
        <v>1345</v>
      </c>
      <c r="E594" s="223">
        <f>100+60</f>
        <v>160</v>
      </c>
      <c r="F594" s="223" t="s">
        <v>1397</v>
      </c>
      <c r="G594" s="237"/>
    </row>
    <row r="595" spans="1:7">
      <c r="A595" s="223">
        <v>11</v>
      </c>
      <c r="B595" s="223"/>
      <c r="C595" s="216" t="s">
        <v>805</v>
      </c>
      <c r="D595" s="223" t="s">
        <v>1349</v>
      </c>
      <c r="E595" s="223">
        <f>100+70</f>
        <v>170</v>
      </c>
      <c r="F595" s="223" t="s">
        <v>1397</v>
      </c>
      <c r="G595" s="224"/>
    </row>
    <row r="596" spans="1:7">
      <c r="A596" s="223">
        <v>12</v>
      </c>
      <c r="B596" s="223"/>
      <c r="C596" s="216" t="s">
        <v>1386</v>
      </c>
      <c r="D596" s="223" t="s">
        <v>1359</v>
      </c>
      <c r="E596" s="223">
        <f>200+100</f>
        <v>300</v>
      </c>
      <c r="F596" s="223" t="s">
        <v>1315</v>
      </c>
      <c r="G596" s="224"/>
    </row>
    <row r="597" spans="1:7">
      <c r="A597" s="223">
        <v>13</v>
      </c>
      <c r="B597" s="223"/>
      <c r="C597" s="216" t="s">
        <v>1353</v>
      </c>
      <c r="D597" s="223" t="s">
        <v>1354</v>
      </c>
      <c r="E597" s="223">
        <f>100+100</f>
        <v>200</v>
      </c>
      <c r="F597" s="223" t="s">
        <v>1315</v>
      </c>
      <c r="G597" s="224"/>
    </row>
    <row r="598" spans="1:7">
      <c r="A598" s="223">
        <v>14</v>
      </c>
      <c r="B598" s="223"/>
      <c r="C598" s="216" t="s">
        <v>1476</v>
      </c>
      <c r="D598" s="223" t="s">
        <v>1477</v>
      </c>
      <c r="E598" s="223">
        <f>100+(5*24)*5</f>
        <v>700</v>
      </c>
      <c r="F598" s="223" t="s">
        <v>1486</v>
      </c>
      <c r="G598" s="224"/>
    </row>
    <row r="599" spans="1:7">
      <c r="A599" s="223">
        <v>15</v>
      </c>
      <c r="B599" s="223"/>
      <c r="C599" s="216" t="s">
        <v>1390</v>
      </c>
      <c r="D599" s="223" t="s">
        <v>1391</v>
      </c>
      <c r="E599" s="223">
        <f>100+1000*8</f>
        <v>8100</v>
      </c>
      <c r="F599" s="223" t="s">
        <v>1483</v>
      </c>
      <c r="G599" s="224"/>
    </row>
    <row r="600" spans="1:7">
      <c r="A600" s="223">
        <v>16</v>
      </c>
      <c r="B600" s="223"/>
      <c r="C600" s="216" t="s">
        <v>1487</v>
      </c>
      <c r="D600" s="223" t="s">
        <v>1488</v>
      </c>
      <c r="E600" s="223">
        <f>100+200</f>
        <v>300</v>
      </c>
      <c r="F600" s="223" t="s">
        <v>1397</v>
      </c>
      <c r="G600" s="224"/>
    </row>
    <row r="601" spans="1:7">
      <c r="A601" s="223">
        <v>17</v>
      </c>
      <c r="B601" s="223"/>
      <c r="C601" s="216" t="s">
        <v>1482</v>
      </c>
      <c r="D601" s="223" t="s">
        <v>1447</v>
      </c>
      <c r="E601" s="223">
        <f>100+1000*8</f>
        <v>8100</v>
      </c>
      <c r="F601" s="223" t="s">
        <v>1483</v>
      </c>
      <c r="G601" s="224"/>
    </row>
    <row r="602" spans="1:7">
      <c r="A602" s="223">
        <v>18</v>
      </c>
      <c r="B602" s="223"/>
      <c r="C602" s="216" t="s">
        <v>1568</v>
      </c>
      <c r="D602" s="223" t="s">
        <v>1484</v>
      </c>
      <c r="E602" s="223">
        <v>600</v>
      </c>
      <c r="F602" s="223" t="s">
        <v>1259</v>
      </c>
      <c r="G602" s="231"/>
    </row>
    <row r="603" spans="1:7" ht="24">
      <c r="A603" s="219" t="s">
        <v>620</v>
      </c>
      <c r="B603" s="220"/>
      <c r="C603" s="220"/>
      <c r="D603" s="224"/>
      <c r="E603" s="223">
        <f>SUM(E585:E602)</f>
        <v>20250</v>
      </c>
      <c r="F603" s="223" t="s">
        <v>3085</v>
      </c>
      <c r="G603" s="224" t="s">
        <v>1357</v>
      </c>
    </row>
    <row r="604" spans="1:7">
      <c r="A604" s="225"/>
      <c r="B604" s="225"/>
      <c r="C604" s="225"/>
      <c r="D604" s="225"/>
      <c r="E604" s="226"/>
      <c r="F604" s="226"/>
      <c r="G604" s="225"/>
    </row>
    <row r="605" spans="1:7" ht="18.75">
      <c r="A605" s="214" t="s">
        <v>199</v>
      </c>
      <c r="B605" s="214"/>
      <c r="C605" s="214"/>
      <c r="D605" s="214"/>
      <c r="E605" s="214"/>
      <c r="F605" s="214"/>
      <c r="G605" s="214"/>
    </row>
    <row r="606" spans="1:7" ht="36">
      <c r="A606" s="215" t="s">
        <v>594</v>
      </c>
      <c r="B606" s="215" t="s">
        <v>595</v>
      </c>
      <c r="C606" s="215" t="s">
        <v>596</v>
      </c>
      <c r="D606" s="215" t="s">
        <v>597</v>
      </c>
      <c r="E606" s="215" t="s">
        <v>598</v>
      </c>
      <c r="F606" s="215" t="s">
        <v>2754</v>
      </c>
      <c r="G606" s="215" t="s">
        <v>2755</v>
      </c>
    </row>
    <row r="607" spans="1:7">
      <c r="A607" s="223">
        <v>1</v>
      </c>
      <c r="B607" s="223"/>
      <c r="C607" s="216" t="s">
        <v>1412</v>
      </c>
      <c r="D607" s="223" t="s">
        <v>1469</v>
      </c>
      <c r="E607" s="223">
        <v>50</v>
      </c>
      <c r="F607" s="223" t="s">
        <v>1259</v>
      </c>
      <c r="G607" s="231"/>
    </row>
    <row r="608" spans="1:7">
      <c r="A608" s="223">
        <v>2</v>
      </c>
      <c r="B608" s="223"/>
      <c r="C608" s="216" t="s">
        <v>1450</v>
      </c>
      <c r="D608" s="223" t="s">
        <v>1334</v>
      </c>
      <c r="E608" s="223">
        <v>360</v>
      </c>
      <c r="F608" s="223" t="s">
        <v>1264</v>
      </c>
      <c r="G608" s="224"/>
    </row>
    <row r="609" spans="1:7">
      <c r="A609" s="223">
        <v>3</v>
      </c>
      <c r="B609" s="223"/>
      <c r="C609" s="216" t="s">
        <v>1470</v>
      </c>
      <c r="D609" s="223" t="s">
        <v>1469</v>
      </c>
      <c r="E609" s="223">
        <v>300</v>
      </c>
      <c r="F609" s="223" t="s">
        <v>1259</v>
      </c>
      <c r="G609" s="224"/>
    </row>
    <row r="610" spans="1:7">
      <c r="A610" s="223">
        <v>4</v>
      </c>
      <c r="B610" s="223"/>
      <c r="C610" s="216" t="s">
        <v>1338</v>
      </c>
      <c r="D610" s="223" t="s">
        <v>1339</v>
      </c>
      <c r="E610" s="223">
        <v>180</v>
      </c>
      <c r="F610" s="223" t="s">
        <v>1259</v>
      </c>
      <c r="G610" s="224"/>
    </row>
    <row r="611" spans="1:7">
      <c r="A611" s="223">
        <v>5</v>
      </c>
      <c r="B611" s="223"/>
      <c r="C611" s="217" t="s">
        <v>1343</v>
      </c>
      <c r="D611" s="223" t="s">
        <v>1344</v>
      </c>
      <c r="E611" s="223">
        <v>100</v>
      </c>
      <c r="F611" s="223" t="s">
        <v>1259</v>
      </c>
      <c r="G611" s="231"/>
    </row>
    <row r="612" spans="1:7">
      <c r="A612" s="223">
        <v>6</v>
      </c>
      <c r="B612" s="223"/>
      <c r="C612" s="216" t="s">
        <v>1471</v>
      </c>
      <c r="D612" s="223" t="s">
        <v>1472</v>
      </c>
      <c r="E612" s="223">
        <f>100+120</f>
        <v>220</v>
      </c>
      <c r="F612" s="223" t="s">
        <v>1259</v>
      </c>
      <c r="G612" s="224"/>
    </row>
    <row r="613" spans="1:7">
      <c r="A613" s="223">
        <v>7</v>
      </c>
      <c r="B613" s="223"/>
      <c r="C613" s="216" t="s">
        <v>1383</v>
      </c>
      <c r="D613" s="223" t="s">
        <v>1469</v>
      </c>
      <c r="E613" s="223">
        <v>50</v>
      </c>
      <c r="F613" s="223" t="s">
        <v>1397</v>
      </c>
      <c r="G613" s="224"/>
    </row>
    <row r="614" spans="1:7">
      <c r="A614" s="223">
        <v>8</v>
      </c>
      <c r="B614" s="223"/>
      <c r="C614" s="216" t="s">
        <v>1350</v>
      </c>
      <c r="D614" s="223" t="s">
        <v>1351</v>
      </c>
      <c r="E614" s="223">
        <f>100+100</f>
        <v>200</v>
      </c>
      <c r="F614" s="223" t="s">
        <v>1259</v>
      </c>
      <c r="G614" s="224"/>
    </row>
    <row r="615" spans="1:7">
      <c r="A615" s="223">
        <v>9</v>
      </c>
      <c r="B615" s="223"/>
      <c r="C615" s="216" t="s">
        <v>1346</v>
      </c>
      <c r="D615" s="223" t="s">
        <v>1347</v>
      </c>
      <c r="E615" s="223">
        <f>100+60</f>
        <v>160</v>
      </c>
      <c r="F615" s="223" t="s">
        <v>1397</v>
      </c>
      <c r="G615" s="224"/>
    </row>
    <row r="616" spans="1:7">
      <c r="A616" s="223">
        <v>10</v>
      </c>
      <c r="B616" s="223"/>
      <c r="C616" s="216" t="s">
        <v>588</v>
      </c>
      <c r="D616" s="223" t="s">
        <v>1345</v>
      </c>
      <c r="E616" s="223">
        <f>100+60</f>
        <v>160</v>
      </c>
      <c r="F616" s="223" t="s">
        <v>1397</v>
      </c>
      <c r="G616" s="237"/>
    </row>
    <row r="617" spans="1:7">
      <c r="A617" s="223">
        <v>11</v>
      </c>
      <c r="B617" s="223"/>
      <c r="C617" s="216" t="s">
        <v>805</v>
      </c>
      <c r="D617" s="223" t="s">
        <v>1349</v>
      </c>
      <c r="E617" s="223">
        <f>100+70</f>
        <v>170</v>
      </c>
      <c r="F617" s="223" t="s">
        <v>1397</v>
      </c>
      <c r="G617" s="224"/>
    </row>
    <row r="618" spans="1:7">
      <c r="A618" s="223">
        <v>12</v>
      </c>
      <c r="B618" s="223"/>
      <c r="C618" s="216" t="s">
        <v>1386</v>
      </c>
      <c r="D618" s="223" t="s">
        <v>1359</v>
      </c>
      <c r="E618" s="223">
        <f>200+100</f>
        <v>300</v>
      </c>
      <c r="F618" s="223" t="s">
        <v>1315</v>
      </c>
      <c r="G618" s="224"/>
    </row>
    <row r="619" spans="1:7">
      <c r="A619" s="223">
        <v>13</v>
      </c>
      <c r="B619" s="223"/>
      <c r="C619" s="216" t="s">
        <v>1353</v>
      </c>
      <c r="D619" s="223" t="s">
        <v>1354</v>
      </c>
      <c r="E619" s="223">
        <f>100+100</f>
        <v>200</v>
      </c>
      <c r="F619" s="223" t="s">
        <v>1315</v>
      </c>
      <c r="G619" s="224"/>
    </row>
    <row r="620" spans="1:7">
      <c r="A620" s="223">
        <v>14</v>
      </c>
      <c r="B620" s="223"/>
      <c r="C620" s="216" t="s">
        <v>1476</v>
      </c>
      <c r="D620" s="223" t="s">
        <v>1477</v>
      </c>
      <c r="E620" s="223">
        <f>100+(5*24)*5</f>
        <v>700</v>
      </c>
      <c r="F620" s="223" t="s">
        <v>1486</v>
      </c>
      <c r="G620" s="224"/>
    </row>
    <row r="621" spans="1:7">
      <c r="A621" s="223">
        <v>15</v>
      </c>
      <c r="B621" s="223"/>
      <c r="C621" s="216" t="s">
        <v>1390</v>
      </c>
      <c r="D621" s="223" t="s">
        <v>1391</v>
      </c>
      <c r="E621" s="223">
        <f>100+1000*8</f>
        <v>8100</v>
      </c>
      <c r="F621" s="223" t="s">
        <v>1483</v>
      </c>
      <c r="G621" s="224"/>
    </row>
    <row r="622" spans="1:7">
      <c r="A622" s="223">
        <v>16</v>
      </c>
      <c r="B622" s="223"/>
      <c r="C622" s="216" t="s">
        <v>1487</v>
      </c>
      <c r="D622" s="223" t="s">
        <v>1488</v>
      </c>
      <c r="E622" s="223">
        <f>100+200</f>
        <v>300</v>
      </c>
      <c r="F622" s="223" t="s">
        <v>1397</v>
      </c>
      <c r="G622" s="224"/>
    </row>
    <row r="623" spans="1:7">
      <c r="A623" s="223">
        <v>17</v>
      </c>
      <c r="B623" s="223"/>
      <c r="C623" s="216" t="s">
        <v>1482</v>
      </c>
      <c r="D623" s="223" t="s">
        <v>1447</v>
      </c>
      <c r="E623" s="223">
        <f>100+1700*8</f>
        <v>13700</v>
      </c>
      <c r="F623" s="223" t="s">
        <v>1485</v>
      </c>
      <c r="G623" s="224"/>
    </row>
    <row r="624" spans="1:7">
      <c r="A624" s="223">
        <v>18</v>
      </c>
      <c r="B624" s="223"/>
      <c r="C624" s="216" t="s">
        <v>1568</v>
      </c>
      <c r="D624" s="223" t="s">
        <v>1484</v>
      </c>
      <c r="E624" s="223">
        <v>600</v>
      </c>
      <c r="F624" s="223" t="s">
        <v>1259</v>
      </c>
      <c r="G624" s="231"/>
    </row>
    <row r="625" spans="1:7" ht="24">
      <c r="A625" s="219" t="s">
        <v>620</v>
      </c>
      <c r="B625" s="220"/>
      <c r="C625" s="220"/>
      <c r="D625" s="224"/>
      <c r="E625" s="223">
        <f>SUM(E607:E624)</f>
        <v>25850</v>
      </c>
      <c r="F625" s="223" t="s">
        <v>3085</v>
      </c>
      <c r="G625" s="224" t="s">
        <v>1357</v>
      </c>
    </row>
    <row r="626" spans="1:7">
      <c r="A626" s="225"/>
      <c r="B626" s="225"/>
      <c r="C626" s="225"/>
      <c r="D626" s="225"/>
      <c r="E626" s="226"/>
      <c r="F626" s="226"/>
      <c r="G626" s="225"/>
    </row>
    <row r="627" spans="1:7" ht="18.75">
      <c r="A627" s="214" t="s">
        <v>3104</v>
      </c>
      <c r="B627" s="214"/>
      <c r="C627" s="214"/>
      <c r="D627" s="214"/>
      <c r="E627" s="214"/>
      <c r="F627" s="214"/>
      <c r="G627" s="214"/>
    </row>
    <row r="628" spans="1:7" ht="36">
      <c r="A628" s="215" t="s">
        <v>594</v>
      </c>
      <c r="B628" s="215" t="s">
        <v>595</v>
      </c>
      <c r="C628" s="215" t="s">
        <v>596</v>
      </c>
      <c r="D628" s="215" t="s">
        <v>597</v>
      </c>
      <c r="E628" s="215" t="s">
        <v>598</v>
      </c>
      <c r="F628" s="215" t="s">
        <v>2754</v>
      </c>
      <c r="G628" s="215" t="s">
        <v>2755</v>
      </c>
    </row>
    <row r="629" spans="1:7">
      <c r="A629" s="232">
        <v>1</v>
      </c>
      <c r="B629" s="232"/>
      <c r="C629" s="232" t="s">
        <v>1412</v>
      </c>
      <c r="D629" s="223" t="s">
        <v>1489</v>
      </c>
      <c r="E629" s="223">
        <v>50</v>
      </c>
      <c r="F629" s="223" t="s">
        <v>1259</v>
      </c>
      <c r="G629" s="239"/>
    </row>
    <row r="630" spans="1:7">
      <c r="A630" s="232">
        <v>2</v>
      </c>
      <c r="B630" s="232"/>
      <c r="C630" s="232" t="s">
        <v>648</v>
      </c>
      <c r="D630" s="223" t="s">
        <v>1489</v>
      </c>
      <c r="E630" s="223">
        <v>50</v>
      </c>
      <c r="F630" s="223" t="s">
        <v>1259</v>
      </c>
      <c r="G630" s="239"/>
    </row>
    <row r="631" spans="1:7">
      <c r="A631" s="232">
        <v>3</v>
      </c>
      <c r="B631" s="232"/>
      <c r="C631" s="232" t="s">
        <v>1383</v>
      </c>
      <c r="D631" s="223" t="s">
        <v>1489</v>
      </c>
      <c r="E631" s="223">
        <v>50</v>
      </c>
      <c r="F631" s="223" t="s">
        <v>1259</v>
      </c>
      <c r="G631" s="239"/>
    </row>
    <row r="632" spans="1:7">
      <c r="A632" s="232">
        <v>4</v>
      </c>
      <c r="B632" s="232"/>
      <c r="C632" s="232" t="s">
        <v>1490</v>
      </c>
      <c r="D632" s="223" t="s">
        <v>1344</v>
      </c>
      <c r="E632" s="223">
        <v>50</v>
      </c>
      <c r="F632" s="223" t="s">
        <v>1259</v>
      </c>
      <c r="G632" s="239"/>
    </row>
    <row r="633" spans="1:7">
      <c r="A633" s="232">
        <v>5</v>
      </c>
      <c r="B633" s="232"/>
      <c r="C633" s="232" t="s">
        <v>1471</v>
      </c>
      <c r="D633" s="223" t="s">
        <v>1491</v>
      </c>
      <c r="E633" s="223">
        <f>100+120</f>
        <v>220</v>
      </c>
      <c r="F633" s="223" t="s">
        <v>1259</v>
      </c>
      <c r="G633" s="239"/>
    </row>
    <row r="634" spans="1:7">
      <c r="A634" s="232">
        <v>6</v>
      </c>
      <c r="B634" s="232"/>
      <c r="C634" s="232" t="s">
        <v>1450</v>
      </c>
      <c r="D634" s="223" t="s">
        <v>3105</v>
      </c>
      <c r="E634" s="223">
        <v>360</v>
      </c>
      <c r="F634" s="223" t="s">
        <v>789</v>
      </c>
      <c r="G634" s="239"/>
    </row>
    <row r="635" spans="1:7">
      <c r="A635" s="232">
        <v>7</v>
      </c>
      <c r="B635" s="232"/>
      <c r="C635" s="232" t="s">
        <v>1292</v>
      </c>
      <c r="D635" s="223" t="s">
        <v>1413</v>
      </c>
      <c r="E635" s="223">
        <f>100+100</f>
        <v>200</v>
      </c>
      <c r="F635" s="223" t="s">
        <v>1387</v>
      </c>
      <c r="G635" s="239"/>
    </row>
    <row r="636" spans="1:7">
      <c r="A636" s="232">
        <v>8</v>
      </c>
      <c r="B636" s="232"/>
      <c r="C636" s="232" t="s">
        <v>1353</v>
      </c>
      <c r="D636" s="223" t="s">
        <v>1354</v>
      </c>
      <c r="E636" s="223">
        <f>100+100</f>
        <v>200</v>
      </c>
      <c r="F636" s="223" t="s">
        <v>1264</v>
      </c>
      <c r="G636" s="239"/>
    </row>
    <row r="637" spans="1:7" ht="24">
      <c r="A637" s="232">
        <v>9</v>
      </c>
      <c r="B637" s="232"/>
      <c r="C637" s="232" t="s">
        <v>1492</v>
      </c>
      <c r="D637" s="223" t="s">
        <v>3106</v>
      </c>
      <c r="E637" s="223">
        <f>100+400*8</f>
        <v>3300</v>
      </c>
      <c r="F637" s="223" t="s">
        <v>1486</v>
      </c>
      <c r="G637" s="239"/>
    </row>
    <row r="638" spans="1:7">
      <c r="A638" s="232">
        <v>10</v>
      </c>
      <c r="B638" s="232"/>
      <c r="C638" s="232" t="s">
        <v>1493</v>
      </c>
      <c r="D638" s="223" t="s">
        <v>1477</v>
      </c>
      <c r="E638" s="223">
        <f>100+180</f>
        <v>280</v>
      </c>
      <c r="F638" s="223" t="s">
        <v>1494</v>
      </c>
      <c r="G638" s="239"/>
    </row>
    <row r="639" spans="1:7">
      <c r="A639" s="232">
        <v>11</v>
      </c>
      <c r="B639" s="232"/>
      <c r="C639" s="232" t="s">
        <v>672</v>
      </c>
      <c r="D639" s="223" t="s">
        <v>1480</v>
      </c>
      <c r="E639" s="223">
        <f>100+200</f>
        <v>300</v>
      </c>
      <c r="F639" s="223" t="s">
        <v>1481</v>
      </c>
      <c r="G639" s="239"/>
    </row>
    <row r="640" spans="1:7">
      <c r="A640" s="232">
        <v>12</v>
      </c>
      <c r="B640" s="232"/>
      <c r="C640" s="232" t="s">
        <v>577</v>
      </c>
      <c r="D640" s="223" t="s">
        <v>1489</v>
      </c>
      <c r="E640" s="223">
        <f>100+180</f>
        <v>280</v>
      </c>
      <c r="F640" s="223" t="s">
        <v>1481</v>
      </c>
      <c r="G640" s="239"/>
    </row>
    <row r="641" spans="1:7">
      <c r="A641" s="240">
        <v>13</v>
      </c>
      <c r="B641" s="232"/>
      <c r="C641" s="232" t="s">
        <v>1495</v>
      </c>
      <c r="D641" s="223" t="s">
        <v>1496</v>
      </c>
      <c r="E641" s="223">
        <f>100+200</f>
        <v>300</v>
      </c>
      <c r="F641" s="223" t="s">
        <v>1481</v>
      </c>
      <c r="G641" s="239"/>
    </row>
    <row r="642" spans="1:7">
      <c r="A642" s="240"/>
      <c r="B642" s="232"/>
      <c r="C642" s="232" t="s">
        <v>3107</v>
      </c>
      <c r="D642" s="223" t="s">
        <v>1497</v>
      </c>
      <c r="E642" s="223">
        <f>100+200</f>
        <v>300</v>
      </c>
      <c r="F642" s="223" t="s">
        <v>1481</v>
      </c>
      <c r="G642" s="239"/>
    </row>
    <row r="643" spans="1:7" ht="24">
      <c r="A643" s="224" t="s">
        <v>1280</v>
      </c>
      <c r="B643" s="224"/>
      <c r="C643" s="224"/>
      <c r="D643" s="224"/>
      <c r="E643" s="224">
        <f>SUM(E629:E642)</f>
        <v>5940</v>
      </c>
      <c r="F643" s="223" t="s">
        <v>3085</v>
      </c>
      <c r="G643" s="224" t="s">
        <v>1357</v>
      </c>
    </row>
    <row r="644" spans="1:7">
      <c r="A644" s="241"/>
      <c r="B644" s="241"/>
      <c r="C644" s="241"/>
      <c r="D644" s="241"/>
      <c r="E644" s="241"/>
      <c r="F644" s="242"/>
      <c r="G644" s="242"/>
    </row>
    <row r="645" spans="1:7" ht="18.75">
      <c r="A645" s="214" t="s">
        <v>3108</v>
      </c>
      <c r="B645" s="214"/>
      <c r="C645" s="214"/>
      <c r="D645" s="214"/>
      <c r="E645" s="214"/>
      <c r="F645" s="214"/>
      <c r="G645" s="214"/>
    </row>
    <row r="646" spans="1:7" ht="36">
      <c r="A646" s="215" t="s">
        <v>594</v>
      </c>
      <c r="B646" s="215" t="s">
        <v>595</v>
      </c>
      <c r="C646" s="215" t="s">
        <v>596</v>
      </c>
      <c r="D646" s="215" t="s">
        <v>597</v>
      </c>
      <c r="E646" s="215" t="s">
        <v>598</v>
      </c>
      <c r="F646" s="215" t="s">
        <v>2754</v>
      </c>
      <c r="G646" s="215" t="s">
        <v>2755</v>
      </c>
    </row>
    <row r="647" spans="1:7">
      <c r="A647" s="232">
        <v>1</v>
      </c>
      <c r="B647" s="232"/>
      <c r="C647" s="232" t="s">
        <v>1412</v>
      </c>
      <c r="D647" s="223" t="s">
        <v>1489</v>
      </c>
      <c r="E647" s="223">
        <v>50</v>
      </c>
      <c r="F647" s="223" t="s">
        <v>1259</v>
      </c>
      <c r="G647" s="239"/>
    </row>
    <row r="648" spans="1:7">
      <c r="A648" s="232">
        <v>2</v>
      </c>
      <c r="B648" s="232"/>
      <c r="C648" s="232" t="s">
        <v>648</v>
      </c>
      <c r="D648" s="223" t="s">
        <v>1489</v>
      </c>
      <c r="E648" s="223">
        <v>50</v>
      </c>
      <c r="F648" s="223" t="s">
        <v>1259</v>
      </c>
      <c r="G648" s="239"/>
    </row>
    <row r="649" spans="1:7">
      <c r="A649" s="232">
        <v>3</v>
      </c>
      <c r="B649" s="232"/>
      <c r="C649" s="232" t="s">
        <v>1383</v>
      </c>
      <c r="D649" s="223" t="s">
        <v>1489</v>
      </c>
      <c r="E649" s="223">
        <v>50</v>
      </c>
      <c r="F649" s="223" t="s">
        <v>1259</v>
      </c>
      <c r="G649" s="239"/>
    </row>
    <row r="650" spans="1:7">
      <c r="A650" s="232">
        <v>4</v>
      </c>
      <c r="B650" s="232"/>
      <c r="C650" s="232" t="s">
        <v>1490</v>
      </c>
      <c r="D650" s="223" t="s">
        <v>1344</v>
      </c>
      <c r="E650" s="223">
        <v>50</v>
      </c>
      <c r="F650" s="223" t="s">
        <v>1259</v>
      </c>
      <c r="G650" s="239"/>
    </row>
    <row r="651" spans="1:7">
      <c r="A651" s="232">
        <v>5</v>
      </c>
      <c r="B651" s="232"/>
      <c r="C651" s="232" t="s">
        <v>1450</v>
      </c>
      <c r="D651" s="223" t="s">
        <v>3105</v>
      </c>
      <c r="E651" s="223">
        <v>360</v>
      </c>
      <c r="F651" s="223" t="s">
        <v>789</v>
      </c>
      <c r="G651" s="239"/>
    </row>
    <row r="652" spans="1:7">
      <c r="A652" s="232">
        <v>6</v>
      </c>
      <c r="B652" s="232"/>
      <c r="C652" s="232" t="s">
        <v>1292</v>
      </c>
      <c r="D652" s="223" t="s">
        <v>1413</v>
      </c>
      <c r="E652" s="223">
        <f>100+100</f>
        <v>200</v>
      </c>
      <c r="F652" s="223" t="s">
        <v>1387</v>
      </c>
      <c r="G652" s="239"/>
    </row>
    <row r="653" spans="1:7">
      <c r="A653" s="232">
        <v>7</v>
      </c>
      <c r="B653" s="232"/>
      <c r="C653" s="232" t="s">
        <v>1353</v>
      </c>
      <c r="D653" s="223" t="s">
        <v>1354</v>
      </c>
      <c r="E653" s="223">
        <f>100+100</f>
        <v>200</v>
      </c>
      <c r="F653" s="223" t="s">
        <v>1264</v>
      </c>
      <c r="G653" s="239"/>
    </row>
    <row r="654" spans="1:7">
      <c r="A654" s="232">
        <v>8</v>
      </c>
      <c r="B654" s="232"/>
      <c r="C654" s="232" t="s">
        <v>1493</v>
      </c>
      <c r="D654" s="223" t="s">
        <v>1477</v>
      </c>
      <c r="E654" s="223">
        <f>100+180</f>
        <v>280</v>
      </c>
      <c r="F654" s="223" t="s">
        <v>1494</v>
      </c>
      <c r="G654" s="239"/>
    </row>
    <row r="655" spans="1:7">
      <c r="A655" s="232">
        <v>9</v>
      </c>
      <c r="B655" s="232"/>
      <c r="C655" s="232" t="s">
        <v>1498</v>
      </c>
      <c r="D655" s="223" t="s">
        <v>1489</v>
      </c>
      <c r="E655" s="223">
        <f>100+60</f>
        <v>160</v>
      </c>
      <c r="F655" s="223" t="s">
        <v>1481</v>
      </c>
      <c r="G655" s="239"/>
    </row>
    <row r="656" spans="1:7">
      <c r="A656" s="232">
        <v>10</v>
      </c>
      <c r="B656" s="232"/>
      <c r="C656" s="232" t="s">
        <v>577</v>
      </c>
      <c r="D656" s="223" t="s">
        <v>1489</v>
      </c>
      <c r="E656" s="223">
        <f>100+180</f>
        <v>280</v>
      </c>
      <c r="F656" s="223" t="s">
        <v>1481</v>
      </c>
      <c r="G656" s="239"/>
    </row>
    <row r="657" spans="1:7">
      <c r="A657" s="232">
        <v>11</v>
      </c>
      <c r="B657" s="232"/>
      <c r="C657" s="232" t="s">
        <v>1495</v>
      </c>
      <c r="D657" s="223" t="s">
        <v>1496</v>
      </c>
      <c r="E657" s="223">
        <f>100+200</f>
        <v>300</v>
      </c>
      <c r="F657" s="223" t="s">
        <v>1481</v>
      </c>
      <c r="G657" s="239"/>
    </row>
    <row r="658" spans="1:7" ht="24">
      <c r="A658" s="219" t="s">
        <v>620</v>
      </c>
      <c r="B658" s="220"/>
      <c r="C658" s="220"/>
      <c r="D658" s="224"/>
      <c r="E658" s="224">
        <f>SUM(E647:E657)</f>
        <v>1980</v>
      </c>
      <c r="F658" s="223" t="s">
        <v>3085</v>
      </c>
      <c r="G658" s="224" t="s">
        <v>1357</v>
      </c>
    </row>
    <row r="659" spans="1:7">
      <c r="A659" s="229"/>
      <c r="B659" s="229"/>
      <c r="C659" s="229"/>
      <c r="D659" s="229"/>
      <c r="E659" s="230"/>
      <c r="F659" s="230"/>
      <c r="G659" s="229"/>
    </row>
    <row r="660" spans="1:7" ht="18.75">
      <c r="A660" s="243" t="s">
        <v>3109</v>
      </c>
      <c r="B660" s="243"/>
      <c r="C660" s="243"/>
      <c r="D660" s="243"/>
      <c r="E660" s="243"/>
      <c r="F660" s="243"/>
      <c r="G660" s="243"/>
    </row>
    <row r="661" spans="1:7" ht="36">
      <c r="A661" s="215" t="s">
        <v>594</v>
      </c>
      <c r="B661" s="215" t="s">
        <v>595</v>
      </c>
      <c r="C661" s="215" t="s">
        <v>596</v>
      </c>
      <c r="D661" s="215" t="s">
        <v>597</v>
      </c>
      <c r="E661" s="215" t="s">
        <v>598</v>
      </c>
      <c r="F661" s="215" t="s">
        <v>2754</v>
      </c>
      <c r="G661" s="215" t="s">
        <v>2755</v>
      </c>
    </row>
    <row r="662" spans="1:7">
      <c r="A662" s="232">
        <v>1</v>
      </c>
      <c r="B662" s="232"/>
      <c r="C662" s="232" t="s">
        <v>1412</v>
      </c>
      <c r="D662" s="223" t="s">
        <v>1489</v>
      </c>
      <c r="E662" s="223">
        <v>50</v>
      </c>
      <c r="F662" s="223" t="s">
        <v>1259</v>
      </c>
      <c r="G662" s="239"/>
    </row>
    <row r="663" spans="1:7">
      <c r="A663" s="232">
        <v>2</v>
      </c>
      <c r="B663" s="232"/>
      <c r="C663" s="232" t="s">
        <v>648</v>
      </c>
      <c r="D663" s="223" t="s">
        <v>1489</v>
      </c>
      <c r="E663" s="223">
        <v>50</v>
      </c>
      <c r="F663" s="223" t="s">
        <v>1259</v>
      </c>
      <c r="G663" s="224"/>
    </row>
    <row r="664" spans="1:7">
      <c r="A664" s="232">
        <v>3</v>
      </c>
      <c r="B664" s="232"/>
      <c r="C664" s="232" t="s">
        <v>1383</v>
      </c>
      <c r="D664" s="223" t="s">
        <v>1489</v>
      </c>
      <c r="E664" s="223">
        <v>50</v>
      </c>
      <c r="F664" s="223" t="s">
        <v>1259</v>
      </c>
      <c r="G664" s="224"/>
    </row>
    <row r="665" spans="1:7">
      <c r="A665" s="232">
        <v>4</v>
      </c>
      <c r="B665" s="232"/>
      <c r="C665" s="232" t="s">
        <v>1490</v>
      </c>
      <c r="D665" s="223" t="s">
        <v>1344</v>
      </c>
      <c r="E665" s="223">
        <v>50</v>
      </c>
      <c r="F665" s="223" t="s">
        <v>1259</v>
      </c>
      <c r="G665" s="224"/>
    </row>
    <row r="666" spans="1:7">
      <c r="A666" s="232">
        <v>5</v>
      </c>
      <c r="B666" s="232"/>
      <c r="C666" s="232" t="s">
        <v>1471</v>
      </c>
      <c r="D666" s="223" t="s">
        <v>1491</v>
      </c>
      <c r="E666" s="223">
        <f>100+120</f>
        <v>220</v>
      </c>
      <c r="F666" s="223" t="s">
        <v>1259</v>
      </c>
      <c r="G666" s="224"/>
    </row>
    <row r="667" spans="1:7">
      <c r="A667" s="232">
        <v>6</v>
      </c>
      <c r="B667" s="232"/>
      <c r="C667" s="232" t="s">
        <v>1450</v>
      </c>
      <c r="D667" s="223" t="s">
        <v>3105</v>
      </c>
      <c r="E667" s="223">
        <v>360</v>
      </c>
      <c r="F667" s="223" t="s">
        <v>789</v>
      </c>
      <c r="G667" s="224"/>
    </row>
    <row r="668" spans="1:7">
      <c r="A668" s="232">
        <v>7</v>
      </c>
      <c r="B668" s="232"/>
      <c r="C668" s="232" t="s">
        <v>1292</v>
      </c>
      <c r="D668" s="223" t="s">
        <v>1413</v>
      </c>
      <c r="E668" s="223">
        <f>100+100</f>
        <v>200</v>
      </c>
      <c r="F668" s="223" t="s">
        <v>1387</v>
      </c>
      <c r="G668" s="224"/>
    </row>
    <row r="669" spans="1:7">
      <c r="A669" s="232">
        <v>8</v>
      </c>
      <c r="B669" s="232"/>
      <c r="C669" s="232" t="s">
        <v>1495</v>
      </c>
      <c r="D669" s="223" t="s">
        <v>1496</v>
      </c>
      <c r="E669" s="223">
        <f>100+200</f>
        <v>300</v>
      </c>
      <c r="F669" s="223" t="s">
        <v>1481</v>
      </c>
      <c r="G669" s="239"/>
    </row>
    <row r="670" spans="1:7" ht="24">
      <c r="A670" s="219" t="s">
        <v>620</v>
      </c>
      <c r="B670" s="220"/>
      <c r="C670" s="220"/>
      <c r="D670" s="224"/>
      <c r="E670" s="224">
        <f>SUM(E662:E669)</f>
        <v>1280</v>
      </c>
      <c r="F670" s="223" t="s">
        <v>3085</v>
      </c>
      <c r="G670" s="224" t="s">
        <v>1357</v>
      </c>
    </row>
    <row r="671" spans="1:7">
      <c r="A671" s="225"/>
      <c r="B671" s="225"/>
      <c r="C671" s="225"/>
      <c r="D671" s="225"/>
      <c r="E671" s="226"/>
      <c r="F671" s="226"/>
      <c r="G671" s="225"/>
    </row>
    <row r="672" spans="1:7" ht="18.75">
      <c r="A672" s="244" t="s">
        <v>203</v>
      </c>
      <c r="B672" s="244"/>
      <c r="C672" s="244"/>
      <c r="D672" s="244"/>
      <c r="E672" s="244"/>
      <c r="F672" s="244"/>
      <c r="G672" s="244"/>
    </row>
    <row r="673" spans="1:7" ht="36">
      <c r="A673" s="215" t="s">
        <v>594</v>
      </c>
      <c r="B673" s="215" t="s">
        <v>595</v>
      </c>
      <c r="C673" s="215" t="s">
        <v>596</v>
      </c>
      <c r="D673" s="215" t="s">
        <v>597</v>
      </c>
      <c r="E673" s="215" t="s">
        <v>598</v>
      </c>
      <c r="F673" s="215" t="s">
        <v>2754</v>
      </c>
      <c r="G673" s="215" t="s">
        <v>2755</v>
      </c>
    </row>
    <row r="674" spans="1:7">
      <c r="A674" s="237">
        <v>1</v>
      </c>
      <c r="B674" s="237"/>
      <c r="C674" s="217" t="s">
        <v>1327</v>
      </c>
      <c r="D674" s="223" t="s">
        <v>1499</v>
      </c>
      <c r="E674" s="223">
        <v>40</v>
      </c>
      <c r="F674" s="223" t="s">
        <v>1259</v>
      </c>
      <c r="G674" s="217"/>
    </row>
    <row r="675" spans="1:7">
      <c r="A675" s="237">
        <v>2</v>
      </c>
      <c r="B675" s="237"/>
      <c r="C675" s="217" t="s">
        <v>648</v>
      </c>
      <c r="D675" s="223" t="s">
        <v>1500</v>
      </c>
      <c r="E675" s="223">
        <v>50</v>
      </c>
      <c r="F675" s="223" t="s">
        <v>1259</v>
      </c>
      <c r="G675" s="217"/>
    </row>
    <row r="676" spans="1:7">
      <c r="A676" s="237">
        <v>3</v>
      </c>
      <c r="B676" s="237"/>
      <c r="C676" s="217" t="s">
        <v>1501</v>
      </c>
      <c r="D676" s="223" t="s">
        <v>1502</v>
      </c>
      <c r="E676" s="223">
        <v>150</v>
      </c>
      <c r="F676" s="223" t="s">
        <v>1259</v>
      </c>
      <c r="G676" s="217"/>
    </row>
    <row r="677" spans="1:7">
      <c r="A677" s="237">
        <v>4</v>
      </c>
      <c r="B677" s="237"/>
      <c r="C677" s="217" t="s">
        <v>1343</v>
      </c>
      <c r="D677" s="223" t="s">
        <v>1344</v>
      </c>
      <c r="E677" s="223">
        <v>100</v>
      </c>
      <c r="F677" s="223" t="s">
        <v>1259</v>
      </c>
      <c r="G677" s="217"/>
    </row>
    <row r="678" spans="1:7">
      <c r="A678" s="237">
        <v>5</v>
      </c>
      <c r="B678" s="237"/>
      <c r="C678" s="217" t="s">
        <v>1383</v>
      </c>
      <c r="D678" s="223" t="s">
        <v>1503</v>
      </c>
      <c r="E678" s="223">
        <v>50</v>
      </c>
      <c r="F678" s="223" t="s">
        <v>1264</v>
      </c>
      <c r="G678" s="217"/>
    </row>
    <row r="679" spans="1:7">
      <c r="A679" s="237">
        <v>6</v>
      </c>
      <c r="B679" s="237"/>
      <c r="C679" s="217" t="s">
        <v>1376</v>
      </c>
      <c r="D679" s="223" t="s">
        <v>1504</v>
      </c>
      <c r="E679" s="223">
        <v>500</v>
      </c>
      <c r="F679" s="223" t="s">
        <v>1264</v>
      </c>
      <c r="G679" s="217"/>
    </row>
    <row r="680" spans="1:7">
      <c r="A680" s="237">
        <v>7</v>
      </c>
      <c r="B680" s="237"/>
      <c r="C680" s="217" t="s">
        <v>1350</v>
      </c>
      <c r="D680" s="223" t="s">
        <v>1351</v>
      </c>
      <c r="E680" s="223">
        <f>100+100</f>
        <v>200</v>
      </c>
      <c r="F680" s="223" t="s">
        <v>1264</v>
      </c>
      <c r="G680" s="217"/>
    </row>
    <row r="681" spans="1:7">
      <c r="A681" s="237">
        <v>8</v>
      </c>
      <c r="B681" s="237"/>
      <c r="C681" s="217" t="s">
        <v>999</v>
      </c>
      <c r="D681" s="223" t="s">
        <v>1365</v>
      </c>
      <c r="E681" s="223">
        <f>100+60</f>
        <v>160</v>
      </c>
      <c r="F681" s="223" t="s">
        <v>1264</v>
      </c>
      <c r="G681" s="217"/>
    </row>
    <row r="682" spans="1:7">
      <c r="A682" s="237">
        <v>9</v>
      </c>
      <c r="B682" s="237"/>
      <c r="C682" s="217" t="s">
        <v>805</v>
      </c>
      <c r="D682" s="223" t="s">
        <v>1349</v>
      </c>
      <c r="E682" s="223">
        <f>100+70</f>
        <v>170</v>
      </c>
      <c r="F682" s="223" t="s">
        <v>1264</v>
      </c>
      <c r="G682" s="217"/>
    </row>
    <row r="683" spans="1:7">
      <c r="A683" s="237">
        <v>10</v>
      </c>
      <c r="B683" s="237"/>
      <c r="C683" s="217" t="s">
        <v>1042</v>
      </c>
      <c r="D683" s="223" t="s">
        <v>1444</v>
      </c>
      <c r="E683" s="223">
        <f>100+100</f>
        <v>200</v>
      </c>
      <c r="F683" s="223" t="s">
        <v>1264</v>
      </c>
      <c r="G683" s="217"/>
    </row>
    <row r="684" spans="1:7">
      <c r="A684" s="237">
        <v>11</v>
      </c>
      <c r="B684" s="237"/>
      <c r="C684" s="217" t="s">
        <v>809</v>
      </c>
      <c r="D684" s="223" t="s">
        <v>1385</v>
      </c>
      <c r="E684" s="223">
        <f>100+150</f>
        <v>250</v>
      </c>
      <c r="F684" s="223" t="s">
        <v>1264</v>
      </c>
      <c r="G684" s="217"/>
    </row>
    <row r="685" spans="1:7">
      <c r="A685" s="237">
        <v>12</v>
      </c>
      <c r="B685" s="237"/>
      <c r="C685" s="217" t="s">
        <v>1353</v>
      </c>
      <c r="D685" s="223" t="s">
        <v>1444</v>
      </c>
      <c r="E685" s="223">
        <f>100+50+5*18</f>
        <v>240</v>
      </c>
      <c r="F685" s="223" t="s">
        <v>1264</v>
      </c>
      <c r="G685" s="217"/>
    </row>
    <row r="686" spans="1:7">
      <c r="A686" s="237">
        <v>13</v>
      </c>
      <c r="B686" s="237"/>
      <c r="C686" s="217" t="s">
        <v>1292</v>
      </c>
      <c r="D686" s="223" t="s">
        <v>1444</v>
      </c>
      <c r="E686" s="223">
        <f>100+100</f>
        <v>200</v>
      </c>
      <c r="F686" s="223" t="s">
        <v>1264</v>
      </c>
      <c r="G686" s="217"/>
    </row>
    <row r="687" spans="1:7">
      <c r="A687" s="237">
        <v>14</v>
      </c>
      <c r="B687" s="237"/>
      <c r="C687" s="217" t="s">
        <v>1505</v>
      </c>
      <c r="D687" s="223" t="s">
        <v>1444</v>
      </c>
      <c r="E687" s="223">
        <f>100+100+5*2</f>
        <v>210</v>
      </c>
      <c r="F687" s="223" t="s">
        <v>1264</v>
      </c>
      <c r="G687" s="217"/>
    </row>
    <row r="688" spans="1:7">
      <c r="A688" s="237">
        <v>15</v>
      </c>
      <c r="B688" s="237"/>
      <c r="C688" s="217" t="s">
        <v>1506</v>
      </c>
      <c r="D688" s="223" t="s">
        <v>1444</v>
      </c>
      <c r="E688" s="223">
        <f>100+100+100</f>
        <v>300</v>
      </c>
      <c r="F688" s="223" t="s">
        <v>1264</v>
      </c>
      <c r="G688" s="217"/>
    </row>
    <row r="689" spans="1:7" ht="24">
      <c r="A689" s="237">
        <v>16</v>
      </c>
      <c r="B689" s="237"/>
      <c r="C689" s="217" t="s">
        <v>1507</v>
      </c>
      <c r="D689" s="223" t="s">
        <v>1447</v>
      </c>
      <c r="E689" s="223">
        <f>100+168*8</f>
        <v>1444</v>
      </c>
      <c r="F689" s="223" t="s">
        <v>1315</v>
      </c>
      <c r="G689" s="217"/>
    </row>
    <row r="690" spans="1:7" ht="24">
      <c r="A690" s="219" t="s">
        <v>620</v>
      </c>
      <c r="B690" s="220"/>
      <c r="C690" s="220"/>
      <c r="D690" s="217"/>
      <c r="E690" s="217">
        <f>SUM(E674:E689)</f>
        <v>4264</v>
      </c>
      <c r="F690" s="223" t="s">
        <v>3085</v>
      </c>
      <c r="G690" s="224" t="s">
        <v>1357</v>
      </c>
    </row>
    <row r="691" spans="1:7">
      <c r="A691" s="229"/>
      <c r="B691" s="229"/>
      <c r="C691" s="229"/>
      <c r="D691" s="229"/>
      <c r="E691" s="230"/>
      <c r="F691" s="230"/>
      <c r="G691" s="229"/>
    </row>
    <row r="692" spans="1:7" ht="18.75">
      <c r="A692" s="244" t="s">
        <v>204</v>
      </c>
      <c r="B692" s="244"/>
      <c r="C692" s="244"/>
      <c r="D692" s="244"/>
      <c r="E692" s="244"/>
      <c r="F692" s="244"/>
      <c r="G692" s="244"/>
    </row>
    <row r="693" spans="1:7" ht="36">
      <c r="A693" s="215" t="s">
        <v>594</v>
      </c>
      <c r="B693" s="215" t="s">
        <v>595</v>
      </c>
      <c r="C693" s="215" t="s">
        <v>596</v>
      </c>
      <c r="D693" s="215" t="s">
        <v>597</v>
      </c>
      <c r="E693" s="215" t="s">
        <v>598</v>
      </c>
      <c r="F693" s="215" t="s">
        <v>2754</v>
      </c>
      <c r="G693" s="215" t="s">
        <v>2755</v>
      </c>
    </row>
    <row r="694" spans="1:7">
      <c r="A694" s="237">
        <v>1</v>
      </c>
      <c r="B694" s="237"/>
      <c r="C694" s="217" t="s">
        <v>1327</v>
      </c>
      <c r="D694" s="223" t="s">
        <v>1499</v>
      </c>
      <c r="E694" s="223">
        <v>40</v>
      </c>
      <c r="F694" s="223" t="s">
        <v>1259</v>
      </c>
      <c r="G694" s="217"/>
    </row>
    <row r="695" spans="1:7">
      <c r="A695" s="237">
        <v>2</v>
      </c>
      <c r="B695" s="237"/>
      <c r="C695" s="217" t="s">
        <v>648</v>
      </c>
      <c r="D695" s="223" t="s">
        <v>1500</v>
      </c>
      <c r="E695" s="223">
        <v>50</v>
      </c>
      <c r="F695" s="223" t="s">
        <v>1259</v>
      </c>
      <c r="G695" s="217"/>
    </row>
    <row r="696" spans="1:7">
      <c r="A696" s="237">
        <v>3</v>
      </c>
      <c r="B696" s="237"/>
      <c r="C696" s="217" t="s">
        <v>1343</v>
      </c>
      <c r="D696" s="223" t="s">
        <v>1344</v>
      </c>
      <c r="E696" s="223">
        <v>100</v>
      </c>
      <c r="F696" s="223" t="s">
        <v>1259</v>
      </c>
      <c r="G696" s="217"/>
    </row>
    <row r="697" spans="1:7">
      <c r="A697" s="237">
        <v>4</v>
      </c>
      <c r="B697" s="237"/>
      <c r="C697" s="217" t="s">
        <v>1383</v>
      </c>
      <c r="D697" s="223" t="s">
        <v>1503</v>
      </c>
      <c r="E697" s="223">
        <v>50</v>
      </c>
      <c r="F697" s="223" t="s">
        <v>1264</v>
      </c>
      <c r="G697" s="217"/>
    </row>
    <row r="698" spans="1:7">
      <c r="A698" s="237">
        <v>5</v>
      </c>
      <c r="B698" s="237"/>
      <c r="C698" s="217" t="s">
        <v>1376</v>
      </c>
      <c r="D698" s="223" t="s">
        <v>1504</v>
      </c>
      <c r="E698" s="223">
        <v>500</v>
      </c>
      <c r="F698" s="223" t="s">
        <v>1264</v>
      </c>
      <c r="G698" s="217"/>
    </row>
    <row r="699" spans="1:7">
      <c r="A699" s="237">
        <v>6</v>
      </c>
      <c r="B699" s="237"/>
      <c r="C699" s="217" t="s">
        <v>1350</v>
      </c>
      <c r="D699" s="223" t="s">
        <v>1351</v>
      </c>
      <c r="E699" s="223">
        <f>100+100</f>
        <v>200</v>
      </c>
      <c r="F699" s="223" t="s">
        <v>1264</v>
      </c>
      <c r="G699" s="217"/>
    </row>
    <row r="700" spans="1:7">
      <c r="A700" s="237">
        <v>7</v>
      </c>
      <c r="B700" s="237"/>
      <c r="C700" s="217" t="s">
        <v>999</v>
      </c>
      <c r="D700" s="223" t="s">
        <v>1365</v>
      </c>
      <c r="E700" s="223">
        <f>100+60</f>
        <v>160</v>
      </c>
      <c r="F700" s="223" t="s">
        <v>1264</v>
      </c>
      <c r="G700" s="217"/>
    </row>
    <row r="701" spans="1:7">
      <c r="A701" s="237">
        <v>8</v>
      </c>
      <c r="B701" s="237"/>
      <c r="C701" s="217" t="s">
        <v>805</v>
      </c>
      <c r="D701" s="223" t="s">
        <v>1349</v>
      </c>
      <c r="E701" s="223">
        <f>100+70</f>
        <v>170</v>
      </c>
      <c r="F701" s="223" t="s">
        <v>1264</v>
      </c>
      <c r="G701" s="217"/>
    </row>
    <row r="702" spans="1:7">
      <c r="A702" s="237">
        <v>9</v>
      </c>
      <c r="B702" s="237"/>
      <c r="C702" s="217" t="s">
        <v>1042</v>
      </c>
      <c r="D702" s="223" t="s">
        <v>1444</v>
      </c>
      <c r="E702" s="223">
        <f>100+100</f>
        <v>200</v>
      </c>
      <c r="F702" s="223" t="s">
        <v>1264</v>
      </c>
      <c r="G702" s="217"/>
    </row>
    <row r="703" spans="1:7">
      <c r="A703" s="237">
        <v>10</v>
      </c>
      <c r="B703" s="237"/>
      <c r="C703" s="217" t="s">
        <v>809</v>
      </c>
      <c r="D703" s="223" t="s">
        <v>1385</v>
      </c>
      <c r="E703" s="223">
        <f>100+150</f>
        <v>250</v>
      </c>
      <c r="F703" s="223" t="s">
        <v>1264</v>
      </c>
      <c r="G703" s="217"/>
    </row>
    <row r="704" spans="1:7">
      <c r="A704" s="237">
        <v>11</v>
      </c>
      <c r="B704" s="237"/>
      <c r="C704" s="217" t="s">
        <v>1346</v>
      </c>
      <c r="D704" s="223" t="s">
        <v>1439</v>
      </c>
      <c r="E704" s="223">
        <f>100+60</f>
        <v>160</v>
      </c>
      <c r="F704" s="223" t="s">
        <v>1264</v>
      </c>
      <c r="G704" s="217"/>
    </row>
    <row r="705" spans="1:7">
      <c r="A705" s="237">
        <v>12</v>
      </c>
      <c r="B705" s="237"/>
      <c r="C705" s="217" t="s">
        <v>1353</v>
      </c>
      <c r="D705" s="223" t="s">
        <v>1444</v>
      </c>
      <c r="E705" s="223">
        <f>100+50+5*18</f>
        <v>240</v>
      </c>
      <c r="F705" s="223" t="s">
        <v>1264</v>
      </c>
      <c r="G705" s="217"/>
    </row>
    <row r="706" spans="1:7">
      <c r="A706" s="237">
        <v>13</v>
      </c>
      <c r="B706" s="237"/>
      <c r="C706" s="217" t="s">
        <v>1292</v>
      </c>
      <c r="D706" s="223" t="s">
        <v>1444</v>
      </c>
      <c r="E706" s="223">
        <f>100+100</f>
        <v>200</v>
      </c>
      <c r="F706" s="223" t="s">
        <v>1264</v>
      </c>
      <c r="G706" s="217"/>
    </row>
    <row r="707" spans="1:7">
      <c r="A707" s="237">
        <v>14</v>
      </c>
      <c r="B707" s="237"/>
      <c r="C707" s="217" t="s">
        <v>1505</v>
      </c>
      <c r="D707" s="223" t="s">
        <v>1444</v>
      </c>
      <c r="E707" s="223">
        <f>100+100+5*2</f>
        <v>210</v>
      </c>
      <c r="F707" s="223" t="s">
        <v>1264</v>
      </c>
      <c r="G707" s="217"/>
    </row>
    <row r="708" spans="1:7">
      <c r="A708" s="237">
        <v>15</v>
      </c>
      <c r="B708" s="237"/>
      <c r="C708" s="217" t="s">
        <v>1506</v>
      </c>
      <c r="D708" s="223" t="s">
        <v>1444</v>
      </c>
      <c r="E708" s="223">
        <f>100+100+100</f>
        <v>300</v>
      </c>
      <c r="F708" s="223" t="s">
        <v>1264</v>
      </c>
      <c r="G708" s="217"/>
    </row>
    <row r="709" spans="1:7" ht="24">
      <c r="A709" s="237">
        <v>16</v>
      </c>
      <c r="B709" s="237"/>
      <c r="C709" s="217" t="s">
        <v>1507</v>
      </c>
      <c r="D709" s="223" t="s">
        <v>1447</v>
      </c>
      <c r="E709" s="223">
        <f>100+168*8</f>
        <v>1444</v>
      </c>
      <c r="F709" s="223" t="s">
        <v>1315</v>
      </c>
      <c r="G709" s="217"/>
    </row>
    <row r="710" spans="1:7" ht="24">
      <c r="A710" s="219" t="s">
        <v>620</v>
      </c>
      <c r="B710" s="220"/>
      <c r="C710" s="220"/>
      <c r="D710" s="217"/>
      <c r="E710" s="217">
        <f>SUM(E694:E709)</f>
        <v>4274</v>
      </c>
      <c r="F710" s="223" t="s">
        <v>3085</v>
      </c>
      <c r="G710" s="224" t="s">
        <v>1357</v>
      </c>
    </row>
    <row r="711" spans="1:7">
      <c r="A711" s="241"/>
      <c r="B711" s="241"/>
      <c r="C711" s="241"/>
      <c r="D711" s="241"/>
      <c r="E711" s="241"/>
      <c r="F711" s="242"/>
      <c r="G711" s="242"/>
    </row>
    <row r="712" spans="1:7" ht="18.75">
      <c r="A712" s="244" t="s">
        <v>205</v>
      </c>
      <c r="B712" s="244"/>
      <c r="C712" s="244"/>
      <c r="D712" s="244"/>
      <c r="E712" s="244"/>
      <c r="F712" s="244"/>
      <c r="G712" s="244"/>
    </row>
    <row r="713" spans="1:7" ht="36">
      <c r="A713" s="215" t="s">
        <v>594</v>
      </c>
      <c r="B713" s="215" t="s">
        <v>595</v>
      </c>
      <c r="C713" s="215" t="s">
        <v>596</v>
      </c>
      <c r="D713" s="215" t="s">
        <v>597</v>
      </c>
      <c r="E713" s="215" t="s">
        <v>598</v>
      </c>
      <c r="F713" s="215" t="s">
        <v>2754</v>
      </c>
      <c r="G713" s="215" t="s">
        <v>2755</v>
      </c>
    </row>
    <row r="714" spans="1:7">
      <c r="A714" s="237">
        <v>1</v>
      </c>
      <c r="B714" s="237"/>
      <c r="C714" s="217" t="s">
        <v>1327</v>
      </c>
      <c r="D714" s="223" t="s">
        <v>1499</v>
      </c>
      <c r="E714" s="223">
        <v>40</v>
      </c>
      <c r="F714" s="223" t="s">
        <v>1259</v>
      </c>
      <c r="G714" s="217"/>
    </row>
    <row r="715" spans="1:7">
      <c r="A715" s="237">
        <v>2</v>
      </c>
      <c r="B715" s="237"/>
      <c r="C715" s="217" t="s">
        <v>648</v>
      </c>
      <c r="D715" s="223" t="s">
        <v>1500</v>
      </c>
      <c r="E715" s="223">
        <v>50</v>
      </c>
      <c r="F715" s="223" t="s">
        <v>1259</v>
      </c>
      <c r="G715" s="217"/>
    </row>
    <row r="716" spans="1:7">
      <c r="A716" s="237">
        <v>3</v>
      </c>
      <c r="B716" s="237"/>
      <c r="C716" s="217" t="s">
        <v>1343</v>
      </c>
      <c r="D716" s="223" t="s">
        <v>1344</v>
      </c>
      <c r="E716" s="223">
        <v>100</v>
      </c>
      <c r="F716" s="223" t="s">
        <v>1259</v>
      </c>
      <c r="G716" s="217"/>
    </row>
    <row r="717" spans="1:7">
      <c r="A717" s="237">
        <v>4</v>
      </c>
      <c r="B717" s="237"/>
      <c r="C717" s="217" t="s">
        <v>1376</v>
      </c>
      <c r="D717" s="223" t="s">
        <v>1504</v>
      </c>
      <c r="E717" s="223">
        <v>500</v>
      </c>
      <c r="F717" s="223" t="s">
        <v>1264</v>
      </c>
      <c r="G717" s="217"/>
    </row>
    <row r="718" spans="1:7">
      <c r="A718" s="237">
        <v>5</v>
      </c>
      <c r="B718" s="237"/>
      <c r="C718" s="217" t="s">
        <v>650</v>
      </c>
      <c r="D718" s="223" t="s">
        <v>1508</v>
      </c>
      <c r="E718" s="223">
        <f>100+100</f>
        <v>200</v>
      </c>
      <c r="F718" s="223" t="s">
        <v>1264</v>
      </c>
      <c r="G718" s="217"/>
    </row>
    <row r="719" spans="1:7">
      <c r="A719" s="237">
        <v>6</v>
      </c>
      <c r="B719" s="237"/>
      <c r="C719" s="217" t="s">
        <v>805</v>
      </c>
      <c r="D719" s="223" t="s">
        <v>1349</v>
      </c>
      <c r="E719" s="223">
        <f>100+70</f>
        <v>170</v>
      </c>
      <c r="F719" s="223" t="s">
        <v>1264</v>
      </c>
      <c r="G719" s="217"/>
    </row>
    <row r="720" spans="1:7" ht="24">
      <c r="A720" s="237">
        <v>7</v>
      </c>
      <c r="B720" s="237"/>
      <c r="C720" s="217" t="s">
        <v>1507</v>
      </c>
      <c r="D720" s="223" t="s">
        <v>1447</v>
      </c>
      <c r="E720" s="223">
        <f>100+168*8</f>
        <v>1444</v>
      </c>
      <c r="F720" s="223" t="s">
        <v>1315</v>
      </c>
      <c r="G720" s="217"/>
    </row>
    <row r="721" spans="1:7" ht="24">
      <c r="A721" s="219" t="s">
        <v>620</v>
      </c>
      <c r="B721" s="220"/>
      <c r="C721" s="220"/>
      <c r="D721" s="217"/>
      <c r="E721" s="231">
        <f>SUM(E714:E720)</f>
        <v>2504</v>
      </c>
      <c r="F721" s="223" t="s">
        <v>3085</v>
      </c>
      <c r="G721" s="224" t="s">
        <v>1357</v>
      </c>
    </row>
    <row r="722" spans="1:7">
      <c r="A722" s="225"/>
      <c r="B722" s="225"/>
      <c r="C722" s="225"/>
      <c r="D722" s="225"/>
      <c r="E722" s="226"/>
      <c r="F722" s="226"/>
      <c r="G722" s="225"/>
    </row>
    <row r="723" spans="1:7" ht="18.75">
      <c r="A723" s="243" t="s">
        <v>209</v>
      </c>
      <c r="B723" s="243"/>
      <c r="C723" s="243"/>
      <c r="D723" s="243"/>
      <c r="E723" s="243"/>
      <c r="F723" s="243"/>
      <c r="G723" s="243"/>
    </row>
    <row r="724" spans="1:7" ht="36">
      <c r="A724" s="215" t="s">
        <v>594</v>
      </c>
      <c r="B724" s="215" t="s">
        <v>595</v>
      </c>
      <c r="C724" s="215" t="s">
        <v>596</v>
      </c>
      <c r="D724" s="215" t="s">
        <v>597</v>
      </c>
      <c r="E724" s="215" t="s">
        <v>598</v>
      </c>
      <c r="F724" s="215" t="s">
        <v>2754</v>
      </c>
      <c r="G724" s="215" t="s">
        <v>2755</v>
      </c>
    </row>
    <row r="725" spans="1:7">
      <c r="A725" s="237">
        <v>1</v>
      </c>
      <c r="B725" s="237"/>
      <c r="C725" s="216" t="s">
        <v>1327</v>
      </c>
      <c r="D725" s="223" t="s">
        <v>1509</v>
      </c>
      <c r="E725" s="223">
        <v>40</v>
      </c>
      <c r="F725" s="223" t="s">
        <v>1259</v>
      </c>
      <c r="G725" s="237"/>
    </row>
    <row r="726" spans="1:7">
      <c r="A726" s="237">
        <v>2</v>
      </c>
      <c r="B726" s="237"/>
      <c r="C726" s="216" t="s">
        <v>627</v>
      </c>
      <c r="D726" s="223" t="s">
        <v>1370</v>
      </c>
      <c r="E726" s="223">
        <v>40</v>
      </c>
      <c r="F726" s="223" t="s">
        <v>1259</v>
      </c>
      <c r="G726" s="237"/>
    </row>
    <row r="727" spans="1:7">
      <c r="A727" s="237">
        <v>3</v>
      </c>
      <c r="B727" s="237"/>
      <c r="C727" s="216" t="s">
        <v>1343</v>
      </c>
      <c r="D727" s="223" t="s">
        <v>1509</v>
      </c>
      <c r="E727" s="223">
        <v>100</v>
      </c>
      <c r="F727" s="223" t="s">
        <v>1259</v>
      </c>
      <c r="G727" s="237"/>
    </row>
    <row r="728" spans="1:7">
      <c r="A728" s="237">
        <v>4</v>
      </c>
      <c r="B728" s="237"/>
      <c r="C728" s="216" t="s">
        <v>1376</v>
      </c>
      <c r="D728" s="223" t="s">
        <v>1509</v>
      </c>
      <c r="E728" s="223">
        <v>500</v>
      </c>
      <c r="F728" s="223" t="s">
        <v>1264</v>
      </c>
      <c r="G728" s="237"/>
    </row>
    <row r="729" spans="1:7">
      <c r="A729" s="237">
        <v>5</v>
      </c>
      <c r="B729" s="237"/>
      <c r="C729" s="216" t="s">
        <v>3110</v>
      </c>
      <c r="D729" s="223" t="s">
        <v>1509</v>
      </c>
      <c r="E729" s="223">
        <v>50</v>
      </c>
      <c r="F729" s="223" t="s">
        <v>1264</v>
      </c>
      <c r="G729" s="237"/>
    </row>
    <row r="730" spans="1:7">
      <c r="A730" s="237">
        <v>6</v>
      </c>
      <c r="B730" s="237"/>
      <c r="C730" s="216" t="s">
        <v>1350</v>
      </c>
      <c r="D730" s="223" t="s">
        <v>1351</v>
      </c>
      <c r="E730" s="223">
        <f>100+60</f>
        <v>160</v>
      </c>
      <c r="F730" s="223" t="s">
        <v>1264</v>
      </c>
      <c r="G730" s="237"/>
    </row>
    <row r="731" spans="1:7">
      <c r="A731" s="237">
        <v>7</v>
      </c>
      <c r="B731" s="237"/>
      <c r="C731" s="216" t="s">
        <v>887</v>
      </c>
      <c r="D731" s="223" t="s">
        <v>1510</v>
      </c>
      <c r="E731" s="223">
        <f>100+60</f>
        <v>160</v>
      </c>
      <c r="F731" s="223" t="s">
        <v>1264</v>
      </c>
      <c r="G731" s="237"/>
    </row>
    <row r="732" spans="1:7">
      <c r="A732" s="237">
        <v>8</v>
      </c>
      <c r="B732" s="237"/>
      <c r="C732" s="216" t="s">
        <v>805</v>
      </c>
      <c r="D732" s="223" t="s">
        <v>1349</v>
      </c>
      <c r="E732" s="223">
        <f>100+70</f>
        <v>170</v>
      </c>
      <c r="F732" s="223" t="s">
        <v>1264</v>
      </c>
      <c r="G732" s="237"/>
    </row>
    <row r="733" spans="1:7">
      <c r="A733" s="237">
        <v>9</v>
      </c>
      <c r="B733" s="237"/>
      <c r="C733" s="216" t="s">
        <v>1042</v>
      </c>
      <c r="D733" s="223" t="s">
        <v>1444</v>
      </c>
      <c r="E733" s="223">
        <f>100+100</f>
        <v>200</v>
      </c>
      <c r="F733" s="223" t="s">
        <v>1264</v>
      </c>
      <c r="G733" s="237"/>
    </row>
    <row r="734" spans="1:7">
      <c r="A734" s="237">
        <v>10</v>
      </c>
      <c r="B734" s="237"/>
      <c r="C734" s="216" t="s">
        <v>1353</v>
      </c>
      <c r="D734" s="223" t="s">
        <v>1444</v>
      </c>
      <c r="E734" s="223">
        <f>100+50+5*18</f>
        <v>240</v>
      </c>
      <c r="F734" s="223" t="s">
        <v>1264</v>
      </c>
      <c r="G734" s="237"/>
    </row>
    <row r="735" spans="1:7">
      <c r="A735" s="237">
        <v>11</v>
      </c>
      <c r="B735" s="237"/>
      <c r="C735" s="216" t="s">
        <v>1292</v>
      </c>
      <c r="D735" s="223" t="s">
        <v>1444</v>
      </c>
      <c r="E735" s="223">
        <f>100+100</f>
        <v>200</v>
      </c>
      <c r="F735" s="223" t="s">
        <v>1264</v>
      </c>
      <c r="G735" s="237"/>
    </row>
    <row r="736" spans="1:7">
      <c r="A736" s="237">
        <v>12</v>
      </c>
      <c r="B736" s="237"/>
      <c r="C736" s="216" t="s">
        <v>1505</v>
      </c>
      <c r="D736" s="223" t="s">
        <v>1444</v>
      </c>
      <c r="E736" s="223">
        <f>100+100+5*2</f>
        <v>210</v>
      </c>
      <c r="F736" s="223" t="s">
        <v>1264</v>
      </c>
      <c r="G736" s="237"/>
    </row>
    <row r="737" spans="1:7">
      <c r="A737" s="237">
        <v>13</v>
      </c>
      <c r="B737" s="237"/>
      <c r="C737" s="216" t="s">
        <v>1506</v>
      </c>
      <c r="D737" s="223" t="s">
        <v>1444</v>
      </c>
      <c r="E737" s="223">
        <f>100+100+100</f>
        <v>300</v>
      </c>
      <c r="F737" s="223" t="s">
        <v>1264</v>
      </c>
      <c r="G737" s="237"/>
    </row>
    <row r="738" spans="1:7">
      <c r="A738" s="237">
        <v>14</v>
      </c>
      <c r="B738" s="237"/>
      <c r="C738" s="216" t="s">
        <v>1568</v>
      </c>
      <c r="D738" s="223" t="s">
        <v>1401</v>
      </c>
      <c r="E738" s="223">
        <v>600</v>
      </c>
      <c r="F738" s="223" t="s">
        <v>1259</v>
      </c>
      <c r="G738" s="237"/>
    </row>
    <row r="739" spans="1:7">
      <c r="A739" s="237">
        <v>15</v>
      </c>
      <c r="B739" s="237"/>
      <c r="C739" s="216" t="s">
        <v>1511</v>
      </c>
      <c r="D739" s="223" t="s">
        <v>1401</v>
      </c>
      <c r="E739" s="223">
        <v>200</v>
      </c>
      <c r="F739" s="223" t="s">
        <v>1259</v>
      </c>
      <c r="G739" s="237"/>
    </row>
    <row r="740" spans="1:7">
      <c r="A740" s="237">
        <v>16</v>
      </c>
      <c r="B740" s="237"/>
      <c r="C740" s="216" t="s">
        <v>1512</v>
      </c>
      <c r="D740" s="223" t="s">
        <v>1401</v>
      </c>
      <c r="E740" s="223">
        <v>600</v>
      </c>
      <c r="F740" s="223" t="s">
        <v>1259</v>
      </c>
      <c r="G740" s="237"/>
    </row>
    <row r="741" spans="1:7">
      <c r="A741" s="237">
        <v>17</v>
      </c>
      <c r="B741" s="237"/>
      <c r="C741" s="216" t="s">
        <v>1513</v>
      </c>
      <c r="D741" s="223" t="s">
        <v>1401</v>
      </c>
      <c r="E741" s="223">
        <v>1400</v>
      </c>
      <c r="F741" s="223" t="s">
        <v>1259</v>
      </c>
      <c r="G741" s="237"/>
    </row>
    <row r="742" spans="1:7">
      <c r="A742" s="237">
        <v>18</v>
      </c>
      <c r="B742" s="237"/>
      <c r="C742" s="216" t="s">
        <v>1514</v>
      </c>
      <c r="D742" s="223" t="s">
        <v>1401</v>
      </c>
      <c r="E742" s="223">
        <v>600</v>
      </c>
      <c r="F742" s="223" t="s">
        <v>1259</v>
      </c>
      <c r="G742" s="237"/>
    </row>
    <row r="743" spans="1:7" ht="24">
      <c r="A743" s="219" t="s">
        <v>620</v>
      </c>
      <c r="B743" s="220"/>
      <c r="C743" s="220"/>
      <c r="D743" s="224"/>
      <c r="E743" s="224">
        <f>SUM(E725:E742)</f>
        <v>5770</v>
      </c>
      <c r="F743" s="223" t="s">
        <v>3085</v>
      </c>
      <c r="G743" s="224" t="s">
        <v>1357</v>
      </c>
    </row>
    <row r="744" spans="1:7">
      <c r="A744" s="225"/>
      <c r="B744" s="225"/>
      <c r="C744" s="225"/>
      <c r="D744" s="225"/>
      <c r="E744" s="226"/>
      <c r="F744" s="226"/>
      <c r="G744" s="225"/>
    </row>
    <row r="745" spans="1:7" ht="18.75">
      <c r="A745" s="243" t="s">
        <v>210</v>
      </c>
      <c r="B745" s="243"/>
      <c r="C745" s="243"/>
      <c r="D745" s="243"/>
      <c r="E745" s="243"/>
      <c r="F745" s="243"/>
      <c r="G745" s="243"/>
    </row>
    <row r="746" spans="1:7" ht="36">
      <c r="A746" s="215" t="s">
        <v>594</v>
      </c>
      <c r="B746" s="215" t="s">
        <v>595</v>
      </c>
      <c r="C746" s="215" t="s">
        <v>596</v>
      </c>
      <c r="D746" s="215" t="s">
        <v>597</v>
      </c>
      <c r="E746" s="215" t="s">
        <v>598</v>
      </c>
      <c r="F746" s="215" t="s">
        <v>2754</v>
      </c>
      <c r="G746" s="215" t="s">
        <v>2755</v>
      </c>
    </row>
    <row r="747" spans="1:7">
      <c r="A747" s="237">
        <v>1</v>
      </c>
      <c r="B747" s="237"/>
      <c r="C747" s="216" t="s">
        <v>1327</v>
      </c>
      <c r="D747" s="223" t="s">
        <v>1515</v>
      </c>
      <c r="E747" s="223">
        <v>40</v>
      </c>
      <c r="F747" s="223" t="s">
        <v>1259</v>
      </c>
      <c r="G747" s="237"/>
    </row>
    <row r="748" spans="1:7">
      <c r="A748" s="237">
        <v>2</v>
      </c>
      <c r="B748" s="237"/>
      <c r="C748" s="217" t="s">
        <v>627</v>
      </c>
      <c r="D748" s="223" t="s">
        <v>1331</v>
      </c>
      <c r="E748" s="223">
        <v>40</v>
      </c>
      <c r="F748" s="223" t="s">
        <v>1259</v>
      </c>
      <c r="G748" s="237"/>
    </row>
    <row r="749" spans="1:7">
      <c r="A749" s="237">
        <v>3</v>
      </c>
      <c r="B749" s="237"/>
      <c r="C749" s="216" t="s">
        <v>1433</v>
      </c>
      <c r="D749" s="223" t="s">
        <v>1339</v>
      </c>
      <c r="E749" s="223">
        <v>180</v>
      </c>
      <c r="F749" s="223" t="s">
        <v>1259</v>
      </c>
      <c r="G749" s="237"/>
    </row>
    <row r="750" spans="1:7">
      <c r="A750" s="237">
        <v>4</v>
      </c>
      <c r="B750" s="237"/>
      <c r="C750" s="216" t="s">
        <v>1470</v>
      </c>
      <c r="D750" s="223" t="s">
        <v>1515</v>
      </c>
      <c r="E750" s="223">
        <v>300</v>
      </c>
      <c r="F750" s="223" t="s">
        <v>1264</v>
      </c>
      <c r="G750" s="237"/>
    </row>
    <row r="751" spans="1:7">
      <c r="A751" s="237">
        <v>5</v>
      </c>
      <c r="B751" s="237"/>
      <c r="C751" s="217" t="s">
        <v>1343</v>
      </c>
      <c r="D751" s="223" t="s">
        <v>1344</v>
      </c>
      <c r="E751" s="223">
        <v>100</v>
      </c>
      <c r="F751" s="223" t="s">
        <v>1264</v>
      </c>
      <c r="G751" s="237"/>
    </row>
    <row r="752" spans="1:7">
      <c r="A752" s="237">
        <v>6</v>
      </c>
      <c r="B752" s="237"/>
      <c r="C752" s="217" t="s">
        <v>1501</v>
      </c>
      <c r="D752" s="223" t="s">
        <v>1491</v>
      </c>
      <c r="E752" s="223">
        <f>100+120</f>
        <v>220</v>
      </c>
      <c r="F752" s="223" t="s">
        <v>1264</v>
      </c>
      <c r="G752" s="237"/>
    </row>
    <row r="753" spans="1:7">
      <c r="A753" s="237">
        <v>7</v>
      </c>
      <c r="B753" s="237"/>
      <c r="C753" s="217" t="s">
        <v>1383</v>
      </c>
      <c r="D753" s="223" t="s">
        <v>1515</v>
      </c>
      <c r="E753" s="223">
        <v>50</v>
      </c>
      <c r="F753" s="223" t="s">
        <v>1264</v>
      </c>
      <c r="G753" s="237"/>
    </row>
    <row r="754" spans="1:7">
      <c r="A754" s="237">
        <v>8</v>
      </c>
      <c r="B754" s="237"/>
      <c r="C754" s="238" t="s">
        <v>1350</v>
      </c>
      <c r="D754" s="223" t="s">
        <v>1516</v>
      </c>
      <c r="E754" s="223">
        <f>100+60</f>
        <v>160</v>
      </c>
      <c r="F754" s="223" t="s">
        <v>1264</v>
      </c>
      <c r="G754" s="237"/>
    </row>
    <row r="755" spans="1:7">
      <c r="A755" s="237">
        <v>9</v>
      </c>
      <c r="B755" s="237"/>
      <c r="C755" s="216" t="s">
        <v>1348</v>
      </c>
      <c r="D755" s="223" t="s">
        <v>1349</v>
      </c>
      <c r="E755" s="223">
        <f>100+70</f>
        <v>170</v>
      </c>
      <c r="F755" s="223" t="s">
        <v>1264</v>
      </c>
      <c r="G755" s="237"/>
    </row>
    <row r="756" spans="1:7">
      <c r="A756" s="237">
        <v>10</v>
      </c>
      <c r="B756" s="237"/>
      <c r="C756" s="216" t="s">
        <v>588</v>
      </c>
      <c r="D756" s="223" t="s">
        <v>1345</v>
      </c>
      <c r="E756" s="223">
        <f>100+50</f>
        <v>150</v>
      </c>
      <c r="F756" s="223" t="s">
        <v>1264</v>
      </c>
      <c r="G756" s="237"/>
    </row>
    <row r="757" spans="1:7">
      <c r="A757" s="237">
        <v>11</v>
      </c>
      <c r="B757" s="237"/>
      <c r="C757" s="216" t="s">
        <v>1386</v>
      </c>
      <c r="D757" s="223" t="s">
        <v>1359</v>
      </c>
      <c r="E757" s="223">
        <f>100+168*5</f>
        <v>940</v>
      </c>
      <c r="F757" s="223" t="s">
        <v>1397</v>
      </c>
      <c r="G757" s="237"/>
    </row>
    <row r="758" spans="1:7">
      <c r="A758" s="237">
        <v>12</v>
      </c>
      <c r="B758" s="237"/>
      <c r="C758" s="238" t="s">
        <v>3111</v>
      </c>
      <c r="D758" s="223" t="s">
        <v>1517</v>
      </c>
      <c r="E758" s="223">
        <f>100+240*5</f>
        <v>1300</v>
      </c>
      <c r="F758" s="223" t="s">
        <v>1315</v>
      </c>
      <c r="G758" s="237"/>
    </row>
    <row r="759" spans="1:7">
      <c r="A759" s="237">
        <v>13</v>
      </c>
      <c r="B759" s="237"/>
      <c r="C759" s="216" t="s">
        <v>1353</v>
      </c>
      <c r="D759" s="223" t="s">
        <v>1354</v>
      </c>
      <c r="E759" s="223">
        <f>100+168*5</f>
        <v>940</v>
      </c>
      <c r="F759" s="223" t="s">
        <v>1397</v>
      </c>
      <c r="G759" s="237"/>
    </row>
    <row r="760" spans="1:7">
      <c r="A760" s="237">
        <v>14</v>
      </c>
      <c r="B760" s="237"/>
      <c r="C760" s="216" t="s">
        <v>1476</v>
      </c>
      <c r="D760" s="223" t="s">
        <v>1477</v>
      </c>
      <c r="E760" s="223">
        <f>100+24*5*10</f>
        <v>1300</v>
      </c>
      <c r="F760" s="223" t="s">
        <v>1315</v>
      </c>
      <c r="G760" s="237"/>
    </row>
    <row r="761" spans="1:7">
      <c r="A761" s="237">
        <v>15</v>
      </c>
      <c r="B761" s="237"/>
      <c r="C761" s="216" t="s">
        <v>672</v>
      </c>
      <c r="D761" s="223" t="s">
        <v>1480</v>
      </c>
      <c r="E761" s="223">
        <f>100+200</f>
        <v>300</v>
      </c>
      <c r="F761" s="223" t="s">
        <v>1397</v>
      </c>
      <c r="G761" s="237"/>
    </row>
    <row r="762" spans="1:7" ht="24">
      <c r="A762" s="237">
        <v>16</v>
      </c>
      <c r="B762" s="237"/>
      <c r="C762" s="216" t="s">
        <v>1355</v>
      </c>
      <c r="D762" s="223" t="s">
        <v>1518</v>
      </c>
      <c r="E762" s="223">
        <f>100+3000*8</f>
        <v>24100</v>
      </c>
      <c r="F762" s="223" t="s">
        <v>1519</v>
      </c>
      <c r="G762" s="237"/>
    </row>
    <row r="763" spans="1:7" ht="24">
      <c r="A763" s="219" t="s">
        <v>620</v>
      </c>
      <c r="B763" s="220"/>
      <c r="C763" s="220"/>
      <c r="D763" s="224"/>
      <c r="E763" s="224">
        <f>SUM(E747:E762)</f>
        <v>30290</v>
      </c>
      <c r="F763" s="223" t="s">
        <v>3085</v>
      </c>
      <c r="G763" s="224" t="s">
        <v>1357</v>
      </c>
    </row>
    <row r="764" spans="1:7">
      <c r="A764" s="225"/>
      <c r="B764" s="225"/>
      <c r="C764" s="225"/>
      <c r="D764" s="225"/>
      <c r="E764" s="226"/>
      <c r="F764" s="226"/>
      <c r="G764" s="225"/>
    </row>
    <row r="765" spans="1:7" ht="18.75">
      <c r="A765" s="243" t="s">
        <v>211</v>
      </c>
      <c r="B765" s="243"/>
      <c r="C765" s="243"/>
      <c r="D765" s="243"/>
      <c r="E765" s="243"/>
      <c r="F765" s="243"/>
      <c r="G765" s="243"/>
    </row>
    <row r="766" spans="1:7" ht="36">
      <c r="A766" s="215" t="s">
        <v>594</v>
      </c>
      <c r="B766" s="215" t="s">
        <v>595</v>
      </c>
      <c r="C766" s="215" t="s">
        <v>596</v>
      </c>
      <c r="D766" s="215" t="s">
        <v>597</v>
      </c>
      <c r="E766" s="215" t="s">
        <v>598</v>
      </c>
      <c r="F766" s="215" t="s">
        <v>2754</v>
      </c>
      <c r="G766" s="215" t="s">
        <v>2755</v>
      </c>
    </row>
    <row r="767" spans="1:7">
      <c r="A767" s="237">
        <v>1</v>
      </c>
      <c r="B767" s="237"/>
      <c r="C767" s="216" t="s">
        <v>1327</v>
      </c>
      <c r="D767" s="232" t="s">
        <v>1515</v>
      </c>
      <c r="E767" s="232">
        <v>40</v>
      </c>
      <c r="F767" s="232" t="s">
        <v>1259</v>
      </c>
      <c r="G767" s="237"/>
    </row>
    <row r="768" spans="1:7">
      <c r="A768" s="237">
        <v>2</v>
      </c>
      <c r="B768" s="237"/>
      <c r="C768" s="217" t="s">
        <v>627</v>
      </c>
      <c r="D768" s="232" t="s">
        <v>1331</v>
      </c>
      <c r="E768" s="232">
        <v>40</v>
      </c>
      <c r="F768" s="232" t="s">
        <v>1259</v>
      </c>
      <c r="G768" s="237"/>
    </row>
    <row r="769" spans="1:7">
      <c r="A769" s="237">
        <v>3</v>
      </c>
      <c r="B769" s="237"/>
      <c r="C769" s="216" t="s">
        <v>1433</v>
      </c>
      <c r="D769" s="232" t="s">
        <v>1339</v>
      </c>
      <c r="E769" s="232">
        <v>180</v>
      </c>
      <c r="F769" s="232" t="s">
        <v>1259</v>
      </c>
      <c r="G769" s="237"/>
    </row>
    <row r="770" spans="1:7">
      <c r="A770" s="237">
        <v>4</v>
      </c>
      <c r="B770" s="237"/>
      <c r="C770" s="216" t="s">
        <v>1470</v>
      </c>
      <c r="D770" s="232" t="s">
        <v>1515</v>
      </c>
      <c r="E770" s="232">
        <v>300</v>
      </c>
      <c r="F770" s="232" t="s">
        <v>1264</v>
      </c>
      <c r="G770" s="237"/>
    </row>
    <row r="771" spans="1:7">
      <c r="A771" s="237">
        <v>5</v>
      </c>
      <c r="B771" s="237"/>
      <c r="C771" s="217" t="s">
        <v>1343</v>
      </c>
      <c r="D771" s="232" t="s">
        <v>1344</v>
      </c>
      <c r="E771" s="232">
        <v>100</v>
      </c>
      <c r="F771" s="232" t="s">
        <v>1264</v>
      </c>
      <c r="G771" s="237"/>
    </row>
    <row r="772" spans="1:7">
      <c r="A772" s="237">
        <v>6</v>
      </c>
      <c r="B772" s="237"/>
      <c r="C772" s="217" t="s">
        <v>1501</v>
      </c>
      <c r="D772" s="232" t="s">
        <v>1491</v>
      </c>
      <c r="E772" s="232">
        <f>100+120</f>
        <v>220</v>
      </c>
      <c r="F772" s="232" t="s">
        <v>1264</v>
      </c>
      <c r="G772" s="237"/>
    </row>
    <row r="773" spans="1:7">
      <c r="A773" s="237">
        <v>7</v>
      </c>
      <c r="B773" s="237"/>
      <c r="C773" s="217" t="s">
        <v>1383</v>
      </c>
      <c r="D773" s="232" t="s">
        <v>1515</v>
      </c>
      <c r="E773" s="232">
        <v>50</v>
      </c>
      <c r="F773" s="232" t="s">
        <v>1264</v>
      </c>
      <c r="G773" s="237"/>
    </row>
    <row r="774" spans="1:7">
      <c r="A774" s="237">
        <v>8</v>
      </c>
      <c r="B774" s="237"/>
      <c r="C774" s="238" t="s">
        <v>1350</v>
      </c>
      <c r="D774" s="232" t="s">
        <v>1516</v>
      </c>
      <c r="E774" s="232">
        <f>100+60</f>
        <v>160</v>
      </c>
      <c r="F774" s="232" t="s">
        <v>1264</v>
      </c>
      <c r="G774" s="237"/>
    </row>
    <row r="775" spans="1:7">
      <c r="A775" s="237">
        <v>9</v>
      </c>
      <c r="B775" s="237"/>
      <c r="C775" s="216" t="s">
        <v>805</v>
      </c>
      <c r="D775" s="232" t="s">
        <v>1380</v>
      </c>
      <c r="E775" s="232">
        <f>100+280</f>
        <v>380</v>
      </c>
      <c r="F775" s="232" t="s">
        <v>1264</v>
      </c>
      <c r="G775" s="237"/>
    </row>
    <row r="776" spans="1:7">
      <c r="A776" s="237">
        <v>10</v>
      </c>
      <c r="B776" s="237"/>
      <c r="C776" s="216" t="s">
        <v>588</v>
      </c>
      <c r="D776" s="232" t="s">
        <v>1345</v>
      </c>
      <c r="E776" s="232">
        <f>100+50</f>
        <v>150</v>
      </c>
      <c r="F776" s="232" t="s">
        <v>1264</v>
      </c>
      <c r="G776" s="237"/>
    </row>
    <row r="777" spans="1:7">
      <c r="A777" s="237">
        <v>11</v>
      </c>
      <c r="B777" s="237"/>
      <c r="C777" s="216" t="s">
        <v>1386</v>
      </c>
      <c r="D777" s="232" t="s">
        <v>1359</v>
      </c>
      <c r="E777" s="232">
        <f>100+168*5</f>
        <v>940</v>
      </c>
      <c r="F777" s="232" t="s">
        <v>1397</v>
      </c>
      <c r="G777" s="237"/>
    </row>
    <row r="778" spans="1:7">
      <c r="A778" s="237">
        <v>12</v>
      </c>
      <c r="B778" s="237"/>
      <c r="C778" s="238" t="s">
        <v>3111</v>
      </c>
      <c r="D778" s="232" t="s">
        <v>1517</v>
      </c>
      <c r="E778" s="232">
        <f>100+240*5</f>
        <v>1300</v>
      </c>
      <c r="F778" s="232" t="s">
        <v>1315</v>
      </c>
      <c r="G778" s="237"/>
    </row>
    <row r="779" spans="1:7">
      <c r="A779" s="237">
        <v>13</v>
      </c>
      <c r="B779" s="237"/>
      <c r="C779" s="216" t="s">
        <v>1353</v>
      </c>
      <c r="D779" s="232" t="s">
        <v>1354</v>
      </c>
      <c r="E779" s="232">
        <f>100+168*5</f>
        <v>940</v>
      </c>
      <c r="F779" s="232" t="s">
        <v>1397</v>
      </c>
      <c r="G779" s="237"/>
    </row>
    <row r="780" spans="1:7">
      <c r="A780" s="237">
        <v>14</v>
      </c>
      <c r="B780" s="237"/>
      <c r="C780" s="216" t="s">
        <v>1476</v>
      </c>
      <c r="D780" s="232" t="s">
        <v>1477</v>
      </c>
      <c r="E780" s="232">
        <f>100+24*5*10</f>
        <v>1300</v>
      </c>
      <c r="F780" s="232" t="s">
        <v>1315</v>
      </c>
      <c r="G780" s="237"/>
    </row>
    <row r="781" spans="1:7" ht="24">
      <c r="A781" s="237">
        <v>15</v>
      </c>
      <c r="B781" s="237"/>
      <c r="C781" s="216" t="s">
        <v>1355</v>
      </c>
      <c r="D781" s="232" t="s">
        <v>1518</v>
      </c>
      <c r="E781" s="232">
        <f>100+3000*8</f>
        <v>24100</v>
      </c>
      <c r="F781" s="232" t="s">
        <v>1519</v>
      </c>
      <c r="G781" s="237"/>
    </row>
    <row r="782" spans="1:7" ht="24">
      <c r="A782" s="219" t="s">
        <v>620</v>
      </c>
      <c r="B782" s="220"/>
      <c r="C782" s="220"/>
      <c r="D782" s="224"/>
      <c r="E782" s="224">
        <f>SUM(E767:E781)</f>
        <v>30200</v>
      </c>
      <c r="F782" s="223" t="s">
        <v>3085</v>
      </c>
      <c r="G782" s="224" t="s">
        <v>1357</v>
      </c>
    </row>
    <row r="783" spans="1:7">
      <c r="A783" s="225"/>
      <c r="B783" s="225"/>
      <c r="C783" s="225"/>
      <c r="D783" s="225"/>
      <c r="E783" s="226"/>
      <c r="F783" s="226"/>
      <c r="G783" s="225"/>
    </row>
    <row r="784" spans="1:7" ht="18.75">
      <c r="A784" s="243" t="s">
        <v>212</v>
      </c>
      <c r="B784" s="243"/>
      <c r="C784" s="243"/>
      <c r="D784" s="243"/>
      <c r="E784" s="243"/>
      <c r="F784" s="243"/>
      <c r="G784" s="243"/>
    </row>
    <row r="785" spans="1:7" ht="36">
      <c r="A785" s="215" t="s">
        <v>594</v>
      </c>
      <c r="B785" s="215" t="s">
        <v>595</v>
      </c>
      <c r="C785" s="215" t="s">
        <v>596</v>
      </c>
      <c r="D785" s="215" t="s">
        <v>597</v>
      </c>
      <c r="E785" s="215" t="s">
        <v>598</v>
      </c>
      <c r="F785" s="215" t="s">
        <v>2754</v>
      </c>
      <c r="G785" s="215" t="s">
        <v>2755</v>
      </c>
    </row>
    <row r="786" spans="1:7">
      <c r="A786" s="237">
        <v>1</v>
      </c>
      <c r="B786" s="237"/>
      <c r="C786" s="216" t="s">
        <v>1327</v>
      </c>
      <c r="D786" s="232" t="s">
        <v>1515</v>
      </c>
      <c r="E786" s="232">
        <v>40</v>
      </c>
      <c r="F786" s="232" t="s">
        <v>1259</v>
      </c>
      <c r="G786" s="237"/>
    </row>
    <row r="787" spans="1:7">
      <c r="A787" s="237">
        <v>2</v>
      </c>
      <c r="B787" s="237"/>
      <c r="C787" s="217" t="s">
        <v>627</v>
      </c>
      <c r="D787" s="232" t="s">
        <v>1331</v>
      </c>
      <c r="E787" s="232">
        <v>40</v>
      </c>
      <c r="F787" s="232" t="s">
        <v>1259</v>
      </c>
      <c r="G787" s="237"/>
    </row>
    <row r="788" spans="1:7">
      <c r="A788" s="237">
        <v>3</v>
      </c>
      <c r="B788" s="237"/>
      <c r="C788" s="216" t="s">
        <v>1433</v>
      </c>
      <c r="D788" s="232" t="s">
        <v>1339</v>
      </c>
      <c r="E788" s="232">
        <v>180</v>
      </c>
      <c r="F788" s="232" t="s">
        <v>1259</v>
      </c>
      <c r="G788" s="237"/>
    </row>
    <row r="789" spans="1:7">
      <c r="A789" s="237">
        <v>4</v>
      </c>
      <c r="B789" s="237"/>
      <c r="C789" s="216" t="s">
        <v>1470</v>
      </c>
      <c r="D789" s="232" t="s">
        <v>1515</v>
      </c>
      <c r="E789" s="232">
        <v>300</v>
      </c>
      <c r="F789" s="232" t="s">
        <v>1264</v>
      </c>
      <c r="G789" s="237"/>
    </row>
    <row r="790" spans="1:7">
      <c r="A790" s="237">
        <v>5</v>
      </c>
      <c r="B790" s="237"/>
      <c r="C790" s="217" t="s">
        <v>1343</v>
      </c>
      <c r="D790" s="232" t="s">
        <v>1344</v>
      </c>
      <c r="E790" s="232">
        <v>100</v>
      </c>
      <c r="F790" s="232" t="s">
        <v>1264</v>
      </c>
      <c r="G790" s="237"/>
    </row>
    <row r="791" spans="1:7">
      <c r="A791" s="237">
        <v>6</v>
      </c>
      <c r="B791" s="237"/>
      <c r="C791" s="217" t="s">
        <v>1501</v>
      </c>
      <c r="D791" s="232" t="s">
        <v>1491</v>
      </c>
      <c r="E791" s="232">
        <f>100+120</f>
        <v>220</v>
      </c>
      <c r="F791" s="232" t="s">
        <v>1264</v>
      </c>
      <c r="G791" s="237"/>
    </row>
    <row r="792" spans="1:7">
      <c r="A792" s="237">
        <v>7</v>
      </c>
      <c r="B792" s="237"/>
      <c r="C792" s="217" t="s">
        <v>1383</v>
      </c>
      <c r="D792" s="232" t="s">
        <v>1515</v>
      </c>
      <c r="E792" s="232">
        <v>50</v>
      </c>
      <c r="F792" s="232" t="s">
        <v>1264</v>
      </c>
      <c r="G792" s="237"/>
    </row>
    <row r="793" spans="1:7">
      <c r="A793" s="237">
        <v>8</v>
      </c>
      <c r="B793" s="237"/>
      <c r="C793" s="238" t="s">
        <v>1350</v>
      </c>
      <c r="D793" s="232" t="s">
        <v>1516</v>
      </c>
      <c r="E793" s="232">
        <f>100+60</f>
        <v>160</v>
      </c>
      <c r="F793" s="232" t="s">
        <v>1264</v>
      </c>
      <c r="G793" s="237"/>
    </row>
    <row r="794" spans="1:7">
      <c r="A794" s="237">
        <v>9</v>
      </c>
      <c r="B794" s="237"/>
      <c r="C794" s="217" t="s">
        <v>999</v>
      </c>
      <c r="D794" s="232" t="s">
        <v>1510</v>
      </c>
      <c r="E794" s="232">
        <f>100+60</f>
        <v>160</v>
      </c>
      <c r="F794" s="232" t="s">
        <v>1264</v>
      </c>
      <c r="G794" s="237"/>
    </row>
    <row r="795" spans="1:7">
      <c r="A795" s="237">
        <v>10</v>
      </c>
      <c r="B795" s="237"/>
      <c r="C795" s="216" t="s">
        <v>1346</v>
      </c>
      <c r="D795" s="232" t="s">
        <v>1347</v>
      </c>
      <c r="E795" s="232">
        <f>100+60</f>
        <v>160</v>
      </c>
      <c r="F795" s="232" t="s">
        <v>1264</v>
      </c>
      <c r="G795" s="237"/>
    </row>
    <row r="796" spans="1:7">
      <c r="A796" s="237">
        <v>11</v>
      </c>
      <c r="B796" s="237"/>
      <c r="C796" s="216" t="s">
        <v>1348</v>
      </c>
      <c r="D796" s="232" t="s">
        <v>1349</v>
      </c>
      <c r="E796" s="232">
        <f>100+70</f>
        <v>170</v>
      </c>
      <c r="F796" s="232" t="s">
        <v>1264</v>
      </c>
      <c r="G796" s="237"/>
    </row>
    <row r="797" spans="1:7">
      <c r="A797" s="237">
        <v>12</v>
      </c>
      <c r="B797" s="237"/>
      <c r="C797" s="216" t="s">
        <v>805</v>
      </c>
      <c r="D797" s="232" t="s">
        <v>1380</v>
      </c>
      <c r="E797" s="232">
        <f>100+280</f>
        <v>380</v>
      </c>
      <c r="F797" s="232" t="s">
        <v>1264</v>
      </c>
      <c r="G797" s="237"/>
    </row>
    <row r="798" spans="1:7">
      <c r="A798" s="237">
        <v>13</v>
      </c>
      <c r="B798" s="237"/>
      <c r="C798" s="216" t="s">
        <v>588</v>
      </c>
      <c r="D798" s="232" t="s">
        <v>1345</v>
      </c>
      <c r="E798" s="232">
        <f>100+50</f>
        <v>150</v>
      </c>
      <c r="F798" s="232" t="s">
        <v>1264</v>
      </c>
      <c r="G798" s="237"/>
    </row>
    <row r="799" spans="1:7">
      <c r="A799" s="237">
        <v>14</v>
      </c>
      <c r="B799" s="237"/>
      <c r="C799" s="216" t="s">
        <v>1386</v>
      </c>
      <c r="D799" s="232" t="s">
        <v>1359</v>
      </c>
      <c r="E799" s="232">
        <f>100+168*5</f>
        <v>940</v>
      </c>
      <c r="F799" s="232" t="s">
        <v>1397</v>
      </c>
      <c r="G799" s="237"/>
    </row>
    <row r="800" spans="1:7">
      <c r="A800" s="237">
        <v>15</v>
      </c>
      <c r="B800" s="237"/>
      <c r="C800" s="238" t="s">
        <v>3112</v>
      </c>
      <c r="D800" s="232" t="s">
        <v>1517</v>
      </c>
      <c r="E800" s="232">
        <f>100+168*5</f>
        <v>940</v>
      </c>
      <c r="F800" s="232" t="s">
        <v>1397</v>
      </c>
      <c r="G800" s="237"/>
    </row>
    <row r="801" spans="1:7">
      <c r="A801" s="237">
        <v>16</v>
      </c>
      <c r="B801" s="237"/>
      <c r="C801" s="216" t="s">
        <v>1476</v>
      </c>
      <c r="D801" s="232" t="s">
        <v>1477</v>
      </c>
      <c r="E801" s="232">
        <f>100+24*5*10</f>
        <v>1300</v>
      </c>
      <c r="F801" s="232" t="s">
        <v>1315</v>
      </c>
      <c r="G801" s="237"/>
    </row>
    <row r="802" spans="1:7">
      <c r="A802" s="237">
        <v>17</v>
      </c>
      <c r="B802" s="237"/>
      <c r="C802" s="216" t="s">
        <v>1520</v>
      </c>
      <c r="D802" s="232" t="s">
        <v>1521</v>
      </c>
      <c r="E802" s="232">
        <f>100+1000*5</f>
        <v>5100</v>
      </c>
      <c r="F802" s="232" t="s">
        <v>1483</v>
      </c>
      <c r="G802" s="237"/>
    </row>
    <row r="803" spans="1:7">
      <c r="A803" s="237">
        <v>18</v>
      </c>
      <c r="B803" s="237"/>
      <c r="C803" s="216" t="s">
        <v>1390</v>
      </c>
      <c r="D803" s="232" t="s">
        <v>1522</v>
      </c>
      <c r="E803" s="232">
        <f>100+1000*8</f>
        <v>8100</v>
      </c>
      <c r="F803" s="232" t="s">
        <v>1483</v>
      </c>
      <c r="G803" s="237"/>
    </row>
    <row r="804" spans="1:7" ht="24">
      <c r="A804" s="237">
        <v>19</v>
      </c>
      <c r="B804" s="237"/>
      <c r="C804" s="216" t="s">
        <v>1355</v>
      </c>
      <c r="D804" s="232" t="s">
        <v>1518</v>
      </c>
      <c r="E804" s="232">
        <f>100+3000*8</f>
        <v>24100</v>
      </c>
      <c r="F804" s="232" t="s">
        <v>1519</v>
      </c>
      <c r="G804" s="237"/>
    </row>
    <row r="805" spans="1:7" ht="24">
      <c r="A805" s="219" t="s">
        <v>620</v>
      </c>
      <c r="B805" s="220"/>
      <c r="C805" s="220"/>
      <c r="D805" s="224"/>
      <c r="E805" s="224">
        <f>SUM(E786:E804)</f>
        <v>42590</v>
      </c>
      <c r="F805" s="223" t="s">
        <v>3085</v>
      </c>
      <c r="G805" s="224" t="s">
        <v>1357</v>
      </c>
    </row>
    <row r="806" spans="1:7">
      <c r="A806" s="225"/>
      <c r="B806" s="225"/>
      <c r="C806" s="225"/>
      <c r="D806" s="225"/>
      <c r="E806" s="226"/>
      <c r="F806" s="226"/>
      <c r="G806" s="225"/>
    </row>
    <row r="807" spans="1:7" ht="18.75">
      <c r="A807" s="243" t="s">
        <v>213</v>
      </c>
      <c r="B807" s="243"/>
      <c r="C807" s="243"/>
      <c r="D807" s="243"/>
      <c r="E807" s="243"/>
      <c r="F807" s="243"/>
      <c r="G807" s="243"/>
    </row>
    <row r="808" spans="1:7" ht="36">
      <c r="A808" s="215" t="s">
        <v>594</v>
      </c>
      <c r="B808" s="215" t="s">
        <v>595</v>
      </c>
      <c r="C808" s="215" t="s">
        <v>596</v>
      </c>
      <c r="D808" s="215" t="s">
        <v>597</v>
      </c>
      <c r="E808" s="215" t="s">
        <v>598</v>
      </c>
      <c r="F808" s="215" t="s">
        <v>2754</v>
      </c>
      <c r="G808" s="215" t="s">
        <v>2755</v>
      </c>
    </row>
    <row r="809" spans="1:7">
      <c r="A809" s="237">
        <v>1</v>
      </c>
      <c r="B809" s="237"/>
      <c r="C809" s="216" t="s">
        <v>1523</v>
      </c>
      <c r="D809" s="232" t="s">
        <v>1524</v>
      </c>
      <c r="E809" s="232">
        <v>50</v>
      </c>
      <c r="F809" s="232" t="s">
        <v>1259</v>
      </c>
      <c r="G809" s="237"/>
    </row>
    <row r="810" spans="1:7">
      <c r="A810" s="237">
        <v>2</v>
      </c>
      <c r="B810" s="237"/>
      <c r="C810" s="216" t="s">
        <v>648</v>
      </c>
      <c r="D810" s="232" t="s">
        <v>1524</v>
      </c>
      <c r="E810" s="232">
        <v>50</v>
      </c>
      <c r="F810" s="232" t="s">
        <v>1259</v>
      </c>
      <c r="G810" s="237"/>
    </row>
    <row r="811" spans="1:7">
      <c r="A811" s="237">
        <v>3</v>
      </c>
      <c r="B811" s="237"/>
      <c r="C811" s="216" t="s">
        <v>1490</v>
      </c>
      <c r="D811" s="232" t="s">
        <v>1344</v>
      </c>
      <c r="E811" s="232">
        <v>50</v>
      </c>
      <c r="F811" s="232" t="s">
        <v>1259</v>
      </c>
      <c r="G811" s="237"/>
    </row>
    <row r="812" spans="1:7">
      <c r="A812" s="237">
        <v>4</v>
      </c>
      <c r="B812" s="237"/>
      <c r="C812" s="216" t="s">
        <v>1525</v>
      </c>
      <c r="D812" s="232" t="s">
        <v>1526</v>
      </c>
      <c r="E812" s="232">
        <f>100+100</f>
        <v>200</v>
      </c>
      <c r="F812" s="232" t="s">
        <v>1259</v>
      </c>
      <c r="G812" s="237"/>
    </row>
    <row r="813" spans="1:7">
      <c r="A813" s="237">
        <v>5</v>
      </c>
      <c r="B813" s="237"/>
      <c r="C813" s="216" t="s">
        <v>650</v>
      </c>
      <c r="D813" s="232" t="s">
        <v>1527</v>
      </c>
      <c r="E813" s="232">
        <f>100+100</f>
        <v>200</v>
      </c>
      <c r="F813" s="232" t="s">
        <v>1451</v>
      </c>
      <c r="G813" s="237"/>
    </row>
    <row r="814" spans="1:7" ht="24">
      <c r="A814" s="237">
        <v>6</v>
      </c>
      <c r="B814" s="237"/>
      <c r="C814" s="216" t="s">
        <v>1528</v>
      </c>
      <c r="D814" s="232" t="s">
        <v>1526</v>
      </c>
      <c r="E814" s="232">
        <f>100+280</f>
        <v>380</v>
      </c>
      <c r="F814" s="232" t="s">
        <v>1397</v>
      </c>
      <c r="G814" s="237"/>
    </row>
    <row r="815" spans="1:7" ht="24">
      <c r="A815" s="237">
        <v>7</v>
      </c>
      <c r="B815" s="237"/>
      <c r="C815" s="216" t="s">
        <v>1529</v>
      </c>
      <c r="D815" s="232" t="s">
        <v>1526</v>
      </c>
      <c r="E815" s="232">
        <f>100+280+280</f>
        <v>660</v>
      </c>
      <c r="F815" s="232" t="s">
        <v>1530</v>
      </c>
      <c r="G815" s="237"/>
    </row>
    <row r="816" spans="1:7" ht="24">
      <c r="A816" s="237">
        <v>8</v>
      </c>
      <c r="B816" s="237"/>
      <c r="C816" s="216" t="s">
        <v>1531</v>
      </c>
      <c r="D816" s="232" t="s">
        <v>1526</v>
      </c>
      <c r="E816" s="232">
        <f>100+100+5*124</f>
        <v>820</v>
      </c>
      <c r="F816" s="232" t="s">
        <v>1532</v>
      </c>
      <c r="G816" s="237"/>
    </row>
    <row r="817" spans="1:7">
      <c r="A817" s="237">
        <v>9</v>
      </c>
      <c r="B817" s="237"/>
      <c r="C817" s="216" t="s">
        <v>1533</v>
      </c>
      <c r="D817" s="232" t="s">
        <v>1534</v>
      </c>
      <c r="E817" s="232">
        <f>100+60</f>
        <v>160</v>
      </c>
      <c r="F817" s="232" t="s">
        <v>789</v>
      </c>
      <c r="G817" s="237"/>
    </row>
    <row r="818" spans="1:7" ht="24">
      <c r="A818" s="219" t="s">
        <v>620</v>
      </c>
      <c r="B818" s="220"/>
      <c r="C818" s="220"/>
      <c r="D818" s="224"/>
      <c r="E818" s="224">
        <f>SUM(E809:E817)</f>
        <v>2570</v>
      </c>
      <c r="F818" s="223" t="s">
        <v>3085</v>
      </c>
      <c r="G818" s="224" t="s">
        <v>1357</v>
      </c>
    </row>
    <row r="819" spans="1:7">
      <c r="A819" s="225"/>
      <c r="B819" s="225"/>
      <c r="C819" s="225"/>
      <c r="D819" s="225"/>
      <c r="E819" s="226"/>
      <c r="F819" s="226"/>
      <c r="G819" s="225"/>
    </row>
    <row r="820" spans="1:7" ht="18.75">
      <c r="A820" s="243" t="s">
        <v>214</v>
      </c>
      <c r="B820" s="243"/>
      <c r="C820" s="243"/>
      <c r="D820" s="243"/>
      <c r="E820" s="243"/>
      <c r="F820" s="243"/>
      <c r="G820" s="243"/>
    </row>
    <row r="821" spans="1:7" ht="36">
      <c r="A821" s="215" t="s">
        <v>594</v>
      </c>
      <c r="B821" s="215" t="s">
        <v>595</v>
      </c>
      <c r="C821" s="215" t="s">
        <v>596</v>
      </c>
      <c r="D821" s="215" t="s">
        <v>597</v>
      </c>
      <c r="E821" s="215" t="s">
        <v>598</v>
      </c>
      <c r="F821" s="215" t="s">
        <v>2754</v>
      </c>
      <c r="G821" s="215" t="s">
        <v>2755</v>
      </c>
    </row>
    <row r="822" spans="1:7">
      <c r="A822" s="237">
        <v>1</v>
      </c>
      <c r="B822" s="237"/>
      <c r="C822" s="216" t="s">
        <v>1523</v>
      </c>
      <c r="D822" s="232" t="s">
        <v>1524</v>
      </c>
      <c r="E822" s="232">
        <v>50</v>
      </c>
      <c r="F822" s="232" t="s">
        <v>1259</v>
      </c>
      <c r="G822" s="237"/>
    </row>
    <row r="823" spans="1:7">
      <c r="A823" s="237">
        <v>2</v>
      </c>
      <c r="B823" s="237"/>
      <c r="C823" s="216" t="s">
        <v>648</v>
      </c>
      <c r="D823" s="232" t="s">
        <v>1524</v>
      </c>
      <c r="E823" s="232">
        <v>50</v>
      </c>
      <c r="F823" s="232" t="s">
        <v>1259</v>
      </c>
      <c r="G823" s="237"/>
    </row>
    <row r="824" spans="1:7">
      <c r="A824" s="237">
        <v>3</v>
      </c>
      <c r="B824" s="237"/>
      <c r="C824" s="216" t="s">
        <v>1490</v>
      </c>
      <c r="D824" s="232" t="s">
        <v>1344</v>
      </c>
      <c r="E824" s="232">
        <v>50</v>
      </c>
      <c r="F824" s="232" t="s">
        <v>1259</v>
      </c>
      <c r="G824" s="237"/>
    </row>
    <row r="825" spans="1:7">
      <c r="A825" s="237">
        <v>4</v>
      </c>
      <c r="B825" s="237"/>
      <c r="C825" s="216" t="s">
        <v>1525</v>
      </c>
      <c r="D825" s="232" t="s">
        <v>1526</v>
      </c>
      <c r="E825" s="232">
        <f>100+100</f>
        <v>200</v>
      </c>
      <c r="F825" s="232" t="s">
        <v>1259</v>
      </c>
      <c r="G825" s="237"/>
    </row>
    <row r="826" spans="1:7">
      <c r="A826" s="237">
        <v>5</v>
      </c>
      <c r="B826" s="237"/>
      <c r="C826" s="216" t="s">
        <v>650</v>
      </c>
      <c r="D826" s="232" t="s">
        <v>1527</v>
      </c>
      <c r="E826" s="232">
        <f>100+100</f>
        <v>200</v>
      </c>
      <c r="F826" s="232" t="s">
        <v>1451</v>
      </c>
      <c r="G826" s="237"/>
    </row>
    <row r="827" spans="1:7" ht="24">
      <c r="A827" s="237">
        <v>6</v>
      </c>
      <c r="B827" s="237"/>
      <c r="C827" s="216" t="s">
        <v>1535</v>
      </c>
      <c r="D827" s="232" t="s">
        <v>1526</v>
      </c>
      <c r="E827" s="232">
        <f>100+280</f>
        <v>380</v>
      </c>
      <c r="F827" s="232" t="s">
        <v>1397</v>
      </c>
      <c r="G827" s="237"/>
    </row>
    <row r="828" spans="1:7" ht="24">
      <c r="A828" s="237">
        <v>7</v>
      </c>
      <c r="B828" s="237"/>
      <c r="C828" s="216" t="s">
        <v>1536</v>
      </c>
      <c r="D828" s="232" t="s">
        <v>1526</v>
      </c>
      <c r="E828" s="232">
        <f>100+280+280</f>
        <v>660</v>
      </c>
      <c r="F828" s="232" t="s">
        <v>1530</v>
      </c>
      <c r="G828" s="237"/>
    </row>
    <row r="829" spans="1:7" ht="24">
      <c r="A829" s="237">
        <v>8</v>
      </c>
      <c r="B829" s="237"/>
      <c r="C829" s="216" t="s">
        <v>1537</v>
      </c>
      <c r="D829" s="232" t="s">
        <v>1526</v>
      </c>
      <c r="E829" s="232">
        <f>100+100+5*124</f>
        <v>820</v>
      </c>
      <c r="F829" s="232" t="s">
        <v>1532</v>
      </c>
      <c r="G829" s="237"/>
    </row>
    <row r="830" spans="1:7">
      <c r="A830" s="237">
        <v>9</v>
      </c>
      <c r="B830" s="237"/>
      <c r="C830" s="216" t="s">
        <v>1533</v>
      </c>
      <c r="D830" s="232" t="s">
        <v>1534</v>
      </c>
      <c r="E830" s="232">
        <f>100+60</f>
        <v>160</v>
      </c>
      <c r="F830" s="232" t="s">
        <v>789</v>
      </c>
      <c r="G830" s="237"/>
    </row>
    <row r="831" spans="1:7" ht="24">
      <c r="A831" s="219" t="s">
        <v>620</v>
      </c>
      <c r="B831" s="220"/>
      <c r="C831" s="220"/>
      <c r="D831" s="224"/>
      <c r="E831" s="224">
        <f>SUM(E822:E830)</f>
        <v>2570</v>
      </c>
      <c r="F831" s="223" t="s">
        <v>3085</v>
      </c>
      <c r="G831" s="224" t="s">
        <v>1357</v>
      </c>
    </row>
    <row r="832" spans="1:7">
      <c r="A832" s="225"/>
      <c r="B832" s="225"/>
      <c r="C832" s="225"/>
      <c r="D832" s="225"/>
      <c r="E832" s="226"/>
      <c r="F832" s="226"/>
      <c r="G832" s="225"/>
    </row>
    <row r="833" spans="1:7" ht="18.75">
      <c r="A833" s="243" t="s">
        <v>215</v>
      </c>
      <c r="B833" s="243"/>
      <c r="C833" s="243"/>
      <c r="D833" s="243"/>
      <c r="E833" s="243"/>
      <c r="F833" s="243"/>
      <c r="G833" s="243"/>
    </row>
    <row r="834" spans="1:7" ht="36">
      <c r="A834" s="215" t="s">
        <v>594</v>
      </c>
      <c r="B834" s="215" t="s">
        <v>595</v>
      </c>
      <c r="C834" s="215" t="s">
        <v>596</v>
      </c>
      <c r="D834" s="215" t="s">
        <v>597</v>
      </c>
      <c r="E834" s="215" t="s">
        <v>598</v>
      </c>
      <c r="F834" s="215" t="s">
        <v>2754</v>
      </c>
      <c r="G834" s="215" t="s">
        <v>2755</v>
      </c>
    </row>
    <row r="835" spans="1:7">
      <c r="A835" s="237">
        <v>1</v>
      </c>
      <c r="B835" s="237"/>
      <c r="C835" s="216" t="s">
        <v>1412</v>
      </c>
      <c r="D835" s="232" t="s">
        <v>1526</v>
      </c>
      <c r="E835" s="232">
        <v>50</v>
      </c>
      <c r="F835" s="232" t="s">
        <v>1259</v>
      </c>
      <c r="G835" s="237"/>
    </row>
    <row r="836" spans="1:7">
      <c r="A836" s="237">
        <v>2</v>
      </c>
      <c r="B836" s="237"/>
      <c r="C836" s="216" t="s">
        <v>648</v>
      </c>
      <c r="D836" s="232" t="s">
        <v>1526</v>
      </c>
      <c r="E836" s="232">
        <v>50</v>
      </c>
      <c r="F836" s="232" t="s">
        <v>1259</v>
      </c>
      <c r="G836" s="237"/>
    </row>
    <row r="837" spans="1:7">
      <c r="A837" s="237">
        <v>3</v>
      </c>
      <c r="B837" s="237"/>
      <c r="C837" s="216" t="s">
        <v>1490</v>
      </c>
      <c r="D837" s="232" t="s">
        <v>1344</v>
      </c>
      <c r="E837" s="232">
        <v>50</v>
      </c>
      <c r="F837" s="232" t="s">
        <v>1259</v>
      </c>
      <c r="G837" s="237"/>
    </row>
    <row r="838" spans="1:7">
      <c r="A838" s="237">
        <v>4</v>
      </c>
      <c r="B838" s="237"/>
      <c r="C838" s="216" t="s">
        <v>1450</v>
      </c>
      <c r="D838" s="232" t="s">
        <v>1526</v>
      </c>
      <c r="E838" s="232">
        <v>100</v>
      </c>
      <c r="F838" s="232" t="s">
        <v>1259</v>
      </c>
      <c r="G838" s="237"/>
    </row>
    <row r="839" spans="1:7">
      <c r="A839" s="237">
        <v>5</v>
      </c>
      <c r="B839" s="237"/>
      <c r="C839" s="216" t="s">
        <v>1538</v>
      </c>
      <c r="D839" s="232" t="s">
        <v>1526</v>
      </c>
      <c r="E839" s="232">
        <f>100+280+96*5</f>
        <v>860</v>
      </c>
      <c r="F839" s="232" t="s">
        <v>1397</v>
      </c>
      <c r="G839" s="237"/>
    </row>
    <row r="840" spans="1:7">
      <c r="A840" s="237">
        <v>6</v>
      </c>
      <c r="B840" s="237"/>
      <c r="C840" s="216" t="s">
        <v>1383</v>
      </c>
      <c r="D840" s="232" t="s">
        <v>1526</v>
      </c>
      <c r="E840" s="232">
        <v>50</v>
      </c>
      <c r="F840" s="232" t="s">
        <v>1259</v>
      </c>
      <c r="G840" s="237"/>
    </row>
    <row r="841" spans="1:7">
      <c r="A841" s="237">
        <v>7</v>
      </c>
      <c r="B841" s="237"/>
      <c r="C841" s="223" t="s">
        <v>1478</v>
      </c>
      <c r="D841" s="232" t="s">
        <v>1539</v>
      </c>
      <c r="E841" s="232">
        <f>100+200</f>
        <v>300</v>
      </c>
      <c r="F841" s="232" t="s">
        <v>1264</v>
      </c>
      <c r="G841" s="237"/>
    </row>
    <row r="842" spans="1:7" ht="24">
      <c r="A842" s="219" t="s">
        <v>620</v>
      </c>
      <c r="B842" s="220"/>
      <c r="C842" s="220"/>
      <c r="D842" s="224"/>
      <c r="E842" s="224">
        <f>SUM(E835:E841)</f>
        <v>1460</v>
      </c>
      <c r="F842" s="223" t="s">
        <v>3085</v>
      </c>
      <c r="G842" s="224" t="s">
        <v>1357</v>
      </c>
    </row>
    <row r="843" spans="1:7">
      <c r="A843" s="225"/>
      <c r="B843" s="225"/>
      <c r="C843" s="225"/>
      <c r="D843" s="225"/>
      <c r="E843" s="226"/>
      <c r="F843" s="226"/>
      <c r="G843" s="225"/>
    </row>
    <row r="844" spans="1:7" ht="18.75">
      <c r="A844" s="243" t="s">
        <v>216</v>
      </c>
      <c r="B844" s="243"/>
      <c r="C844" s="243"/>
      <c r="D844" s="243"/>
      <c r="E844" s="243"/>
      <c r="F844" s="243"/>
      <c r="G844" s="243"/>
    </row>
    <row r="845" spans="1:7" ht="36">
      <c r="A845" s="215" t="s">
        <v>594</v>
      </c>
      <c r="B845" s="215" t="s">
        <v>595</v>
      </c>
      <c r="C845" s="215" t="s">
        <v>596</v>
      </c>
      <c r="D845" s="215" t="s">
        <v>597</v>
      </c>
      <c r="E845" s="215" t="s">
        <v>598</v>
      </c>
      <c r="F845" s="215" t="s">
        <v>2754</v>
      </c>
      <c r="G845" s="215" t="s">
        <v>2755</v>
      </c>
    </row>
    <row r="846" spans="1:7">
      <c r="A846" s="237">
        <v>1</v>
      </c>
      <c r="B846" s="237"/>
      <c r="C846" s="216" t="s">
        <v>1412</v>
      </c>
      <c r="D846" s="232" t="s">
        <v>1526</v>
      </c>
      <c r="E846" s="232">
        <v>50</v>
      </c>
      <c r="F846" s="232" t="s">
        <v>1259</v>
      </c>
      <c r="G846" s="237"/>
    </row>
    <row r="847" spans="1:7">
      <c r="A847" s="237">
        <v>2</v>
      </c>
      <c r="B847" s="237"/>
      <c r="C847" s="216" t="s">
        <v>648</v>
      </c>
      <c r="D847" s="232" t="s">
        <v>1526</v>
      </c>
      <c r="E847" s="232">
        <v>50</v>
      </c>
      <c r="F847" s="232" t="s">
        <v>1259</v>
      </c>
      <c r="G847" s="237"/>
    </row>
    <row r="848" spans="1:7">
      <c r="A848" s="237">
        <v>3</v>
      </c>
      <c r="B848" s="237"/>
      <c r="C848" s="216" t="s">
        <v>1490</v>
      </c>
      <c r="D848" s="232" t="s">
        <v>1344</v>
      </c>
      <c r="E848" s="232">
        <v>50</v>
      </c>
      <c r="F848" s="232" t="s">
        <v>1259</v>
      </c>
      <c r="G848" s="237"/>
    </row>
    <row r="849" spans="1:7">
      <c r="A849" s="237">
        <v>4</v>
      </c>
      <c r="B849" s="237"/>
      <c r="C849" s="216" t="s">
        <v>1450</v>
      </c>
      <c r="D849" s="232" t="s">
        <v>1526</v>
      </c>
      <c r="E849" s="232">
        <v>100</v>
      </c>
      <c r="F849" s="232" t="s">
        <v>1259</v>
      </c>
      <c r="G849" s="237"/>
    </row>
    <row r="850" spans="1:7">
      <c r="A850" s="237">
        <v>5</v>
      </c>
      <c r="B850" s="237"/>
      <c r="C850" s="216" t="s">
        <v>1525</v>
      </c>
      <c r="D850" s="232" t="s">
        <v>1526</v>
      </c>
      <c r="E850" s="232">
        <v>200</v>
      </c>
      <c r="F850" s="232" t="s">
        <v>1259</v>
      </c>
      <c r="G850" s="237"/>
    </row>
    <row r="851" spans="1:7">
      <c r="A851" s="237">
        <v>6</v>
      </c>
      <c r="B851" s="237"/>
      <c r="C851" s="216" t="s">
        <v>1540</v>
      </c>
      <c r="D851" s="232" t="s">
        <v>1526</v>
      </c>
      <c r="E851" s="232">
        <f>100+280</f>
        <v>380</v>
      </c>
      <c r="F851" s="232" t="s">
        <v>1264</v>
      </c>
      <c r="G851" s="237"/>
    </row>
    <row r="852" spans="1:7">
      <c r="A852" s="237">
        <v>7</v>
      </c>
      <c r="B852" s="237"/>
      <c r="C852" s="216" t="s">
        <v>1383</v>
      </c>
      <c r="D852" s="232" t="s">
        <v>1526</v>
      </c>
      <c r="E852" s="232">
        <v>50</v>
      </c>
      <c r="F852" s="232" t="s">
        <v>1259</v>
      </c>
      <c r="G852" s="237"/>
    </row>
    <row r="853" spans="1:7">
      <c r="A853" s="237">
        <v>8</v>
      </c>
      <c r="B853" s="237"/>
      <c r="C853" s="216" t="s">
        <v>1541</v>
      </c>
      <c r="D853" s="232" t="s">
        <v>1526</v>
      </c>
      <c r="E853" s="232">
        <f>100+280</f>
        <v>380</v>
      </c>
      <c r="F853" s="232" t="s">
        <v>1264</v>
      </c>
      <c r="G853" s="237"/>
    </row>
    <row r="854" spans="1:7" ht="24">
      <c r="A854" s="219" t="s">
        <v>620</v>
      </c>
      <c r="B854" s="220"/>
      <c r="C854" s="220"/>
      <c r="D854" s="224"/>
      <c r="E854" s="224">
        <f>SUM(E846:E853)</f>
        <v>1260</v>
      </c>
      <c r="F854" s="223" t="s">
        <v>3085</v>
      </c>
      <c r="G854" s="224" t="s">
        <v>1357</v>
      </c>
    </row>
    <row r="855" spans="1:7">
      <c r="A855" s="225"/>
      <c r="B855" s="225"/>
      <c r="C855" s="225"/>
      <c r="D855" s="225"/>
      <c r="E855" s="226"/>
      <c r="F855" s="226"/>
      <c r="G855" s="225"/>
    </row>
    <row r="856" spans="1:7" ht="18.75">
      <c r="A856" s="243" t="s">
        <v>217</v>
      </c>
      <c r="B856" s="243"/>
      <c r="C856" s="243"/>
      <c r="D856" s="243"/>
      <c r="E856" s="243"/>
      <c r="F856" s="243"/>
      <c r="G856" s="243"/>
    </row>
    <row r="857" spans="1:7" ht="36">
      <c r="A857" s="215" t="s">
        <v>594</v>
      </c>
      <c r="B857" s="215" t="s">
        <v>595</v>
      </c>
      <c r="C857" s="215" t="s">
        <v>596</v>
      </c>
      <c r="D857" s="215" t="s">
        <v>597</v>
      </c>
      <c r="E857" s="215" t="s">
        <v>598</v>
      </c>
      <c r="F857" s="215" t="s">
        <v>2754</v>
      </c>
      <c r="G857" s="215" t="s">
        <v>2755</v>
      </c>
    </row>
    <row r="858" spans="1:7">
      <c r="A858" s="237">
        <v>1</v>
      </c>
      <c r="B858" s="237"/>
      <c r="C858" s="216" t="s">
        <v>1412</v>
      </c>
      <c r="D858" s="232" t="s">
        <v>1526</v>
      </c>
      <c r="E858" s="232">
        <v>50</v>
      </c>
      <c r="F858" s="232" t="s">
        <v>1259</v>
      </c>
      <c r="G858" s="237"/>
    </row>
    <row r="859" spans="1:7">
      <c r="A859" s="237">
        <v>2</v>
      </c>
      <c r="B859" s="237"/>
      <c r="C859" s="216" t="s">
        <v>648</v>
      </c>
      <c r="D859" s="232" t="s">
        <v>1526</v>
      </c>
      <c r="E859" s="232">
        <v>50</v>
      </c>
      <c r="F859" s="232" t="s">
        <v>1259</v>
      </c>
      <c r="G859" s="237"/>
    </row>
    <row r="860" spans="1:7">
      <c r="A860" s="237">
        <v>3</v>
      </c>
      <c r="B860" s="237"/>
      <c r="C860" s="216" t="s">
        <v>1490</v>
      </c>
      <c r="D860" s="232" t="s">
        <v>1344</v>
      </c>
      <c r="E860" s="232">
        <v>50</v>
      </c>
      <c r="F860" s="232" t="s">
        <v>1259</v>
      </c>
      <c r="G860" s="237"/>
    </row>
    <row r="861" spans="1:7">
      <c r="A861" s="237">
        <v>4</v>
      </c>
      <c r="B861" s="237"/>
      <c r="C861" s="216" t="s">
        <v>1450</v>
      </c>
      <c r="D861" s="232" t="s">
        <v>1526</v>
      </c>
      <c r="E861" s="232">
        <v>100</v>
      </c>
      <c r="F861" s="232" t="s">
        <v>1259</v>
      </c>
      <c r="G861" s="237"/>
    </row>
    <row r="862" spans="1:7">
      <c r="A862" s="237">
        <v>5</v>
      </c>
      <c r="B862" s="237"/>
      <c r="C862" s="216" t="s">
        <v>1525</v>
      </c>
      <c r="D862" s="232" t="s">
        <v>1526</v>
      </c>
      <c r="E862" s="232">
        <v>200</v>
      </c>
      <c r="F862" s="232" t="s">
        <v>1259</v>
      </c>
      <c r="G862" s="237"/>
    </row>
    <row r="863" spans="1:7">
      <c r="A863" s="237">
        <v>6</v>
      </c>
      <c r="B863" s="237"/>
      <c r="C863" s="216" t="s">
        <v>1542</v>
      </c>
      <c r="D863" s="232" t="s">
        <v>1534</v>
      </c>
      <c r="E863" s="232">
        <f>100+60</f>
        <v>160</v>
      </c>
      <c r="F863" s="232" t="s">
        <v>1264</v>
      </c>
      <c r="G863" s="237"/>
    </row>
    <row r="864" spans="1:7">
      <c r="A864" s="237">
        <v>7</v>
      </c>
      <c r="B864" s="237"/>
      <c r="C864" s="216" t="s">
        <v>1383</v>
      </c>
      <c r="D864" s="232" t="s">
        <v>1526</v>
      </c>
      <c r="E864" s="232">
        <v>50</v>
      </c>
      <c r="F864" s="232" t="s">
        <v>1259</v>
      </c>
      <c r="G864" s="237"/>
    </row>
    <row r="865" spans="1:7">
      <c r="A865" s="237">
        <v>8</v>
      </c>
      <c r="B865" s="237"/>
      <c r="C865" s="216" t="s">
        <v>1541</v>
      </c>
      <c r="D865" s="232" t="s">
        <v>1526</v>
      </c>
      <c r="E865" s="232">
        <f>100+280</f>
        <v>380</v>
      </c>
      <c r="F865" s="232" t="s">
        <v>1264</v>
      </c>
      <c r="G865" s="237"/>
    </row>
    <row r="866" spans="1:7" ht="24">
      <c r="A866" s="219" t="s">
        <v>620</v>
      </c>
      <c r="B866" s="220"/>
      <c r="C866" s="220"/>
      <c r="D866" s="224"/>
      <c r="E866" s="224">
        <f>SUM(E858:E865)</f>
        <v>1040</v>
      </c>
      <c r="F866" s="223" t="s">
        <v>3085</v>
      </c>
      <c r="G866" s="224" t="s">
        <v>1357</v>
      </c>
    </row>
    <row r="867" spans="1:7">
      <c r="A867" s="225"/>
      <c r="B867" s="225"/>
      <c r="C867" s="225"/>
      <c r="D867" s="225"/>
      <c r="E867" s="226"/>
      <c r="F867" s="226"/>
      <c r="G867" s="225"/>
    </row>
    <row r="868" spans="1:7" ht="18.75">
      <c r="A868" s="243" t="s">
        <v>218</v>
      </c>
      <c r="B868" s="243"/>
      <c r="C868" s="243"/>
      <c r="D868" s="243"/>
      <c r="E868" s="243"/>
      <c r="F868" s="243"/>
      <c r="G868" s="243"/>
    </row>
    <row r="869" spans="1:7" ht="36">
      <c r="A869" s="215" t="s">
        <v>594</v>
      </c>
      <c r="B869" s="215" t="s">
        <v>595</v>
      </c>
      <c r="C869" s="215" t="s">
        <v>596</v>
      </c>
      <c r="D869" s="215" t="s">
        <v>597</v>
      </c>
      <c r="E869" s="215" t="s">
        <v>598</v>
      </c>
      <c r="F869" s="215" t="s">
        <v>2754</v>
      </c>
      <c r="G869" s="215" t="s">
        <v>2755</v>
      </c>
    </row>
    <row r="870" spans="1:7">
      <c r="A870" s="237">
        <v>1</v>
      </c>
      <c r="B870" s="237"/>
      <c r="C870" s="216" t="s">
        <v>1412</v>
      </c>
      <c r="D870" s="232" t="s">
        <v>1526</v>
      </c>
      <c r="E870" s="232">
        <v>50</v>
      </c>
      <c r="F870" s="232" t="s">
        <v>1259</v>
      </c>
      <c r="G870" s="237"/>
    </row>
    <row r="871" spans="1:7">
      <c r="A871" s="237">
        <v>2</v>
      </c>
      <c r="B871" s="237"/>
      <c r="C871" s="216" t="s">
        <v>648</v>
      </c>
      <c r="D871" s="232" t="s">
        <v>1526</v>
      </c>
      <c r="E871" s="232">
        <v>50</v>
      </c>
      <c r="F871" s="232" t="s">
        <v>1259</v>
      </c>
      <c r="G871" s="237"/>
    </row>
    <row r="872" spans="1:7">
      <c r="A872" s="237">
        <v>3</v>
      </c>
      <c r="B872" s="237"/>
      <c r="C872" s="216" t="s">
        <v>1490</v>
      </c>
      <c r="D872" s="232" t="s">
        <v>1344</v>
      </c>
      <c r="E872" s="232">
        <v>50</v>
      </c>
      <c r="F872" s="232" t="s">
        <v>1259</v>
      </c>
      <c r="G872" s="237"/>
    </row>
    <row r="873" spans="1:7">
      <c r="A873" s="237">
        <v>4</v>
      </c>
      <c r="B873" s="237"/>
      <c r="C873" s="216" t="s">
        <v>1450</v>
      </c>
      <c r="D873" s="232" t="s">
        <v>1526</v>
      </c>
      <c r="E873" s="232">
        <v>100</v>
      </c>
      <c r="F873" s="232" t="s">
        <v>1259</v>
      </c>
      <c r="G873" s="237"/>
    </row>
    <row r="874" spans="1:7">
      <c r="A874" s="237">
        <v>5</v>
      </c>
      <c r="B874" s="237"/>
      <c r="C874" s="216" t="s">
        <v>1538</v>
      </c>
      <c r="D874" s="232" t="s">
        <v>1526</v>
      </c>
      <c r="E874" s="232">
        <f>100+280+96*5</f>
        <v>860</v>
      </c>
      <c r="F874" s="232" t="s">
        <v>1397</v>
      </c>
      <c r="G874" s="237"/>
    </row>
    <row r="875" spans="1:7">
      <c r="A875" s="237">
        <v>6</v>
      </c>
      <c r="B875" s="237"/>
      <c r="C875" s="216" t="s">
        <v>1383</v>
      </c>
      <c r="D875" s="232" t="s">
        <v>1526</v>
      </c>
      <c r="E875" s="232">
        <v>50</v>
      </c>
      <c r="F875" s="232" t="s">
        <v>1259</v>
      </c>
      <c r="G875" s="237"/>
    </row>
    <row r="876" spans="1:7">
      <c r="A876" s="237">
        <v>7</v>
      </c>
      <c r="B876" s="237"/>
      <c r="C876" s="216" t="s">
        <v>1493</v>
      </c>
      <c r="D876" s="232" t="s">
        <v>1543</v>
      </c>
      <c r="E876" s="232">
        <f>100+5*124</f>
        <v>720</v>
      </c>
      <c r="F876" s="232" t="s">
        <v>1397</v>
      </c>
      <c r="G876" s="237"/>
    </row>
    <row r="877" spans="1:7">
      <c r="A877" s="237">
        <v>8</v>
      </c>
      <c r="B877" s="237"/>
      <c r="C877" s="216" t="s">
        <v>1292</v>
      </c>
      <c r="D877" s="232" t="s">
        <v>1544</v>
      </c>
      <c r="E877" s="232">
        <f>100+100</f>
        <v>200</v>
      </c>
      <c r="F877" s="232" t="s">
        <v>1397</v>
      </c>
      <c r="G877" s="237"/>
    </row>
    <row r="878" spans="1:7">
      <c r="A878" s="237">
        <v>9</v>
      </c>
      <c r="B878" s="237"/>
      <c r="C878" s="216" t="s">
        <v>1353</v>
      </c>
      <c r="D878" s="232" t="s">
        <v>1354</v>
      </c>
      <c r="E878" s="232">
        <f>100+100</f>
        <v>200</v>
      </c>
      <c r="F878" s="232" t="s">
        <v>1397</v>
      </c>
      <c r="G878" s="237"/>
    </row>
    <row r="879" spans="1:7">
      <c r="A879" s="237">
        <v>10</v>
      </c>
      <c r="B879" s="237"/>
      <c r="C879" s="223" t="s">
        <v>1478</v>
      </c>
      <c r="D879" s="232" t="s">
        <v>1539</v>
      </c>
      <c r="E879" s="232">
        <f>100+200</f>
        <v>300</v>
      </c>
      <c r="F879" s="232" t="s">
        <v>1264</v>
      </c>
      <c r="G879" s="237"/>
    </row>
    <row r="880" spans="1:7">
      <c r="A880" s="237">
        <v>11</v>
      </c>
      <c r="B880" s="237"/>
      <c r="C880" s="216" t="s">
        <v>672</v>
      </c>
      <c r="D880" s="232" t="s">
        <v>1480</v>
      </c>
      <c r="E880" s="232">
        <f>200+100</f>
        <v>300</v>
      </c>
      <c r="F880" s="232" t="s">
        <v>1264</v>
      </c>
      <c r="G880" s="237"/>
    </row>
    <row r="881" spans="1:7">
      <c r="A881" s="237">
        <v>12</v>
      </c>
      <c r="B881" s="237"/>
      <c r="C881" s="216" t="s">
        <v>1455</v>
      </c>
      <c r="D881" s="232" t="s">
        <v>1526</v>
      </c>
      <c r="E881" s="232">
        <f>100+150</f>
        <v>250</v>
      </c>
      <c r="F881" s="232" t="s">
        <v>1264</v>
      </c>
      <c r="G881" s="237"/>
    </row>
    <row r="882" spans="1:7" ht="24">
      <c r="A882" s="237">
        <v>13</v>
      </c>
      <c r="B882" s="237"/>
      <c r="C882" s="216" t="s">
        <v>1355</v>
      </c>
      <c r="D882" s="232" t="s">
        <v>1356</v>
      </c>
      <c r="E882" s="232">
        <f>100+400*8</f>
        <v>3300</v>
      </c>
      <c r="F882" s="232" t="s">
        <v>1486</v>
      </c>
      <c r="G882" s="237"/>
    </row>
    <row r="883" spans="1:7">
      <c r="A883" s="237">
        <v>14</v>
      </c>
      <c r="B883" s="237"/>
      <c r="C883" s="216" t="s">
        <v>1545</v>
      </c>
      <c r="D883" s="232" t="s">
        <v>1546</v>
      </c>
      <c r="E883" s="232">
        <f>100+200</f>
        <v>300</v>
      </c>
      <c r="F883" s="232" t="s">
        <v>1264</v>
      </c>
      <c r="G883" s="237"/>
    </row>
    <row r="884" spans="1:7" ht="24">
      <c r="A884" s="219" t="s">
        <v>620</v>
      </c>
      <c r="B884" s="220"/>
      <c r="C884" s="220"/>
      <c r="D884" s="224"/>
      <c r="E884" s="224">
        <f>SUM(E870:E883)</f>
        <v>6730</v>
      </c>
      <c r="F884" s="223" t="s">
        <v>3085</v>
      </c>
      <c r="G884" s="224" t="s">
        <v>1357</v>
      </c>
    </row>
    <row r="885" spans="1:7">
      <c r="A885" s="225"/>
      <c r="B885" s="225"/>
      <c r="C885" s="225"/>
      <c r="D885" s="225"/>
      <c r="E885" s="226"/>
      <c r="F885" s="226"/>
      <c r="G885" s="225"/>
    </row>
    <row r="886" spans="1:7" ht="18.75">
      <c r="A886" s="243" t="s">
        <v>219</v>
      </c>
      <c r="B886" s="243"/>
      <c r="C886" s="243"/>
      <c r="D886" s="243"/>
      <c r="E886" s="243"/>
      <c r="F886" s="243"/>
      <c r="G886" s="243"/>
    </row>
    <row r="887" spans="1:7" ht="36">
      <c r="A887" s="215" t="s">
        <v>594</v>
      </c>
      <c r="B887" s="215" t="s">
        <v>595</v>
      </c>
      <c r="C887" s="215" t="s">
        <v>596</v>
      </c>
      <c r="D887" s="215" t="s">
        <v>597</v>
      </c>
      <c r="E887" s="215" t="s">
        <v>598</v>
      </c>
      <c r="F887" s="215" t="s">
        <v>2754</v>
      </c>
      <c r="G887" s="215" t="s">
        <v>2755</v>
      </c>
    </row>
    <row r="888" spans="1:7">
      <c r="A888" s="237">
        <v>1</v>
      </c>
      <c r="B888" s="237"/>
      <c r="C888" s="216" t="s">
        <v>1412</v>
      </c>
      <c r="D888" s="232" t="s">
        <v>1526</v>
      </c>
      <c r="E888" s="232">
        <v>50</v>
      </c>
      <c r="F888" s="232" t="s">
        <v>1259</v>
      </c>
      <c r="G888" s="237"/>
    </row>
    <row r="889" spans="1:7">
      <c r="A889" s="237">
        <v>2</v>
      </c>
      <c r="B889" s="237"/>
      <c r="C889" s="216" t="s">
        <v>648</v>
      </c>
      <c r="D889" s="232" t="s">
        <v>1526</v>
      </c>
      <c r="E889" s="232">
        <v>50</v>
      </c>
      <c r="F889" s="232" t="s">
        <v>1259</v>
      </c>
      <c r="G889" s="237"/>
    </row>
    <row r="890" spans="1:7">
      <c r="A890" s="237">
        <v>3</v>
      </c>
      <c r="B890" s="237"/>
      <c r="C890" s="216" t="s">
        <v>1490</v>
      </c>
      <c r="D890" s="232" t="s">
        <v>1344</v>
      </c>
      <c r="E890" s="232">
        <v>50</v>
      </c>
      <c r="F890" s="232" t="s">
        <v>1259</v>
      </c>
      <c r="G890" s="237"/>
    </row>
    <row r="891" spans="1:7">
      <c r="A891" s="237">
        <v>4</v>
      </c>
      <c r="B891" s="237"/>
      <c r="C891" s="216" t="s">
        <v>1450</v>
      </c>
      <c r="D891" s="232" t="s">
        <v>1526</v>
      </c>
      <c r="E891" s="232">
        <v>100</v>
      </c>
      <c r="F891" s="232" t="s">
        <v>1259</v>
      </c>
      <c r="G891" s="237"/>
    </row>
    <row r="892" spans="1:7">
      <c r="A892" s="237">
        <v>5</v>
      </c>
      <c r="B892" s="237"/>
      <c r="C892" s="216" t="s">
        <v>1525</v>
      </c>
      <c r="D892" s="232" t="s">
        <v>1526</v>
      </c>
      <c r="E892" s="232">
        <v>200</v>
      </c>
      <c r="F892" s="232" t="s">
        <v>1259</v>
      </c>
      <c r="G892" s="237"/>
    </row>
    <row r="893" spans="1:7">
      <c r="A893" s="237">
        <v>6</v>
      </c>
      <c r="B893" s="237"/>
      <c r="C893" s="216" t="s">
        <v>1540</v>
      </c>
      <c r="D893" s="232" t="s">
        <v>1526</v>
      </c>
      <c r="E893" s="232">
        <f>100+280</f>
        <v>380</v>
      </c>
      <c r="F893" s="232" t="s">
        <v>1264</v>
      </c>
      <c r="G893" s="237"/>
    </row>
    <row r="894" spans="1:7">
      <c r="A894" s="237">
        <v>7</v>
      </c>
      <c r="B894" s="237"/>
      <c r="C894" s="216" t="s">
        <v>1383</v>
      </c>
      <c r="D894" s="232" t="s">
        <v>1526</v>
      </c>
      <c r="E894" s="232">
        <v>50</v>
      </c>
      <c r="F894" s="232" t="s">
        <v>1259</v>
      </c>
      <c r="G894" s="237"/>
    </row>
    <row r="895" spans="1:7">
      <c r="A895" s="237">
        <v>8</v>
      </c>
      <c r="B895" s="237"/>
      <c r="C895" s="216" t="s">
        <v>1493</v>
      </c>
      <c r="D895" s="232" t="s">
        <v>1543</v>
      </c>
      <c r="E895" s="232">
        <f>100+5*124</f>
        <v>720</v>
      </c>
      <c r="F895" s="232" t="s">
        <v>1397</v>
      </c>
      <c r="G895" s="237"/>
    </row>
    <row r="896" spans="1:7">
      <c r="A896" s="237">
        <v>9</v>
      </c>
      <c r="B896" s="237"/>
      <c r="C896" s="216" t="s">
        <v>1292</v>
      </c>
      <c r="D896" s="232" t="s">
        <v>1544</v>
      </c>
      <c r="E896" s="232">
        <f>100+100</f>
        <v>200</v>
      </c>
      <c r="F896" s="232" t="s">
        <v>1397</v>
      </c>
      <c r="G896" s="237"/>
    </row>
    <row r="897" spans="1:7">
      <c r="A897" s="237">
        <v>10</v>
      </c>
      <c r="B897" s="237"/>
      <c r="C897" s="216" t="s">
        <v>1353</v>
      </c>
      <c r="D897" s="232" t="s">
        <v>1354</v>
      </c>
      <c r="E897" s="232">
        <f>100+100</f>
        <v>200</v>
      </c>
      <c r="F897" s="232" t="s">
        <v>1397</v>
      </c>
      <c r="G897" s="237"/>
    </row>
    <row r="898" spans="1:7">
      <c r="A898" s="237">
        <v>11</v>
      </c>
      <c r="B898" s="237"/>
      <c r="C898" s="216" t="s">
        <v>672</v>
      </c>
      <c r="D898" s="232" t="s">
        <v>1480</v>
      </c>
      <c r="E898" s="232">
        <f>200+100</f>
        <v>300</v>
      </c>
      <c r="F898" s="232" t="s">
        <v>1264</v>
      </c>
      <c r="G898" s="237"/>
    </row>
    <row r="899" spans="1:7">
      <c r="A899" s="237">
        <v>12</v>
      </c>
      <c r="B899" s="237"/>
      <c r="C899" s="216" t="s">
        <v>1346</v>
      </c>
      <c r="D899" s="232" t="s">
        <v>1526</v>
      </c>
      <c r="E899" s="232">
        <f>100+60</f>
        <v>160</v>
      </c>
      <c r="F899" s="232" t="s">
        <v>1264</v>
      </c>
      <c r="G899" s="237"/>
    </row>
    <row r="900" spans="1:7">
      <c r="A900" s="237">
        <v>13</v>
      </c>
      <c r="B900" s="237"/>
      <c r="C900" s="216" t="s">
        <v>1455</v>
      </c>
      <c r="D900" s="232" t="s">
        <v>1526</v>
      </c>
      <c r="E900" s="232">
        <f>100+150</f>
        <v>250</v>
      </c>
      <c r="F900" s="232" t="s">
        <v>1264</v>
      </c>
      <c r="G900" s="237"/>
    </row>
    <row r="901" spans="1:7">
      <c r="A901" s="237">
        <v>14</v>
      </c>
      <c r="B901" s="237"/>
      <c r="C901" s="216" t="s">
        <v>1541</v>
      </c>
      <c r="D901" s="232" t="s">
        <v>1526</v>
      </c>
      <c r="E901" s="232">
        <f>100+280</f>
        <v>380</v>
      </c>
      <c r="F901" s="232" t="s">
        <v>1264</v>
      </c>
      <c r="G901" s="237"/>
    </row>
    <row r="902" spans="1:7">
      <c r="A902" s="237">
        <v>15</v>
      </c>
      <c r="B902" s="237"/>
      <c r="C902" s="216" t="s">
        <v>1547</v>
      </c>
      <c r="D902" s="232" t="s">
        <v>1526</v>
      </c>
      <c r="E902" s="232">
        <f>100+280+280</f>
        <v>660</v>
      </c>
      <c r="F902" s="232" t="s">
        <v>1397</v>
      </c>
      <c r="G902" s="237"/>
    </row>
    <row r="903" spans="1:7" ht="24">
      <c r="A903" s="237">
        <v>16</v>
      </c>
      <c r="B903" s="237"/>
      <c r="C903" s="216" t="s">
        <v>1355</v>
      </c>
      <c r="D903" s="232" t="s">
        <v>1356</v>
      </c>
      <c r="E903" s="232">
        <f>100+400*8</f>
        <v>3300</v>
      </c>
      <c r="F903" s="232" t="s">
        <v>1486</v>
      </c>
      <c r="G903" s="237"/>
    </row>
    <row r="904" spans="1:7">
      <c r="A904" s="237">
        <v>17</v>
      </c>
      <c r="B904" s="237"/>
      <c r="C904" s="216" t="s">
        <v>1545</v>
      </c>
      <c r="D904" s="232" t="s">
        <v>1546</v>
      </c>
      <c r="E904" s="232">
        <f>100+200</f>
        <v>300</v>
      </c>
      <c r="F904" s="232" t="s">
        <v>1264</v>
      </c>
      <c r="G904" s="237"/>
    </row>
    <row r="905" spans="1:7" ht="24">
      <c r="A905" s="219" t="s">
        <v>620</v>
      </c>
      <c r="B905" s="220"/>
      <c r="C905" s="220"/>
      <c r="D905" s="224"/>
      <c r="E905" s="224">
        <f>SUM(E888:E904)</f>
        <v>7350</v>
      </c>
      <c r="F905" s="223" t="s">
        <v>3085</v>
      </c>
      <c r="G905" s="224" t="s">
        <v>1357</v>
      </c>
    </row>
    <row r="906" spans="1:7">
      <c r="A906" s="225"/>
      <c r="B906" s="225"/>
      <c r="C906" s="225"/>
      <c r="D906" s="225"/>
      <c r="E906" s="226"/>
      <c r="F906" s="226"/>
      <c r="G906" s="225"/>
    </row>
    <row r="907" spans="1:7" ht="18.75">
      <c r="A907" s="243" t="s">
        <v>220</v>
      </c>
      <c r="B907" s="243"/>
      <c r="C907" s="243"/>
      <c r="D907" s="243"/>
      <c r="E907" s="243"/>
      <c r="F907" s="243"/>
      <c r="G907" s="243"/>
    </row>
    <row r="908" spans="1:7" ht="36">
      <c r="A908" s="215" t="s">
        <v>594</v>
      </c>
      <c r="B908" s="215" t="s">
        <v>595</v>
      </c>
      <c r="C908" s="215" t="s">
        <v>596</v>
      </c>
      <c r="D908" s="215" t="s">
        <v>597</v>
      </c>
      <c r="E908" s="215" t="s">
        <v>598</v>
      </c>
      <c r="F908" s="215" t="s">
        <v>2754</v>
      </c>
      <c r="G908" s="215" t="s">
        <v>2755</v>
      </c>
    </row>
    <row r="909" spans="1:7">
      <c r="A909" s="237">
        <v>1</v>
      </c>
      <c r="B909" s="237"/>
      <c r="C909" s="216" t="s">
        <v>1412</v>
      </c>
      <c r="D909" s="238" t="s">
        <v>1526</v>
      </c>
      <c r="E909" s="224">
        <v>50</v>
      </c>
      <c r="F909" s="218" t="s">
        <v>1259</v>
      </c>
      <c r="G909" s="237"/>
    </row>
    <row r="910" spans="1:7">
      <c r="A910" s="237">
        <v>2</v>
      </c>
      <c r="B910" s="237"/>
      <c r="C910" s="216" t="s">
        <v>648</v>
      </c>
      <c r="D910" s="238" t="s">
        <v>1526</v>
      </c>
      <c r="E910" s="224">
        <v>50</v>
      </c>
      <c r="F910" s="218" t="s">
        <v>1259</v>
      </c>
      <c r="G910" s="237"/>
    </row>
    <row r="911" spans="1:7">
      <c r="A911" s="237">
        <v>3</v>
      </c>
      <c r="B911" s="237"/>
      <c r="C911" s="216" t="s">
        <v>1490</v>
      </c>
      <c r="D911" s="237" t="s">
        <v>1344</v>
      </c>
      <c r="E911" s="224">
        <v>50</v>
      </c>
      <c r="F911" s="218" t="s">
        <v>1259</v>
      </c>
      <c r="G911" s="237"/>
    </row>
    <row r="912" spans="1:7">
      <c r="A912" s="237">
        <v>4</v>
      </c>
      <c r="B912" s="237"/>
      <c r="C912" s="216" t="s">
        <v>1450</v>
      </c>
      <c r="D912" s="238" t="s">
        <v>1526</v>
      </c>
      <c r="E912" s="224">
        <v>100</v>
      </c>
      <c r="F912" s="218" t="s">
        <v>1259</v>
      </c>
      <c r="G912" s="237"/>
    </row>
    <row r="913" spans="1:7">
      <c r="A913" s="237">
        <v>5</v>
      </c>
      <c r="B913" s="237"/>
      <c r="C913" s="216" t="s">
        <v>1525</v>
      </c>
      <c r="D913" s="238" t="s">
        <v>1526</v>
      </c>
      <c r="E913" s="224">
        <v>200</v>
      </c>
      <c r="F913" s="218" t="s">
        <v>1259</v>
      </c>
      <c r="G913" s="237"/>
    </row>
    <row r="914" spans="1:7">
      <c r="A914" s="237">
        <v>6</v>
      </c>
      <c r="B914" s="237"/>
      <c r="C914" s="216" t="s">
        <v>1548</v>
      </c>
      <c r="D914" s="237" t="s">
        <v>1534</v>
      </c>
      <c r="E914" s="224">
        <f>100+100+100</f>
        <v>300</v>
      </c>
      <c r="F914" s="218" t="s">
        <v>1397</v>
      </c>
      <c r="G914" s="237"/>
    </row>
    <row r="915" spans="1:7">
      <c r="A915" s="237">
        <v>7</v>
      </c>
      <c r="B915" s="237"/>
      <c r="C915" s="216" t="s">
        <v>1549</v>
      </c>
      <c r="D915" s="237" t="s">
        <v>1534</v>
      </c>
      <c r="E915" s="224">
        <f>100+100+100</f>
        <v>300</v>
      </c>
      <c r="F915" s="218" t="s">
        <v>1397</v>
      </c>
      <c r="G915" s="237"/>
    </row>
    <row r="916" spans="1:7">
      <c r="A916" s="237">
        <v>8</v>
      </c>
      <c r="B916" s="237"/>
      <c r="C916" s="216" t="s">
        <v>1383</v>
      </c>
      <c r="D916" s="238" t="s">
        <v>1526</v>
      </c>
      <c r="E916" s="224">
        <v>50</v>
      </c>
      <c r="F916" s="218" t="s">
        <v>1259</v>
      </c>
      <c r="G916" s="237"/>
    </row>
    <row r="917" spans="1:7">
      <c r="A917" s="237">
        <v>9</v>
      </c>
      <c r="B917" s="237"/>
      <c r="C917" s="216" t="s">
        <v>1493</v>
      </c>
      <c r="D917" s="216" t="s">
        <v>1543</v>
      </c>
      <c r="E917" s="224">
        <f>100+5*124</f>
        <v>720</v>
      </c>
      <c r="F917" s="218" t="s">
        <v>1397</v>
      </c>
      <c r="G917" s="237"/>
    </row>
    <row r="918" spans="1:7">
      <c r="A918" s="237">
        <v>10</v>
      </c>
      <c r="B918" s="237"/>
      <c r="C918" s="216" t="s">
        <v>1292</v>
      </c>
      <c r="D918" s="223" t="s">
        <v>1544</v>
      </c>
      <c r="E918" s="224">
        <f>100+100</f>
        <v>200</v>
      </c>
      <c r="F918" s="218" t="s">
        <v>1397</v>
      </c>
      <c r="G918" s="237"/>
    </row>
    <row r="919" spans="1:7">
      <c r="A919" s="237">
        <v>11</v>
      </c>
      <c r="B919" s="237"/>
      <c r="C919" s="216" t="s">
        <v>1353</v>
      </c>
      <c r="D919" s="223" t="s">
        <v>1354</v>
      </c>
      <c r="E919" s="224">
        <f>100+100</f>
        <v>200</v>
      </c>
      <c r="F919" s="218" t="s">
        <v>1397</v>
      </c>
      <c r="G919" s="237"/>
    </row>
    <row r="920" spans="1:7">
      <c r="A920" s="237">
        <v>12</v>
      </c>
      <c r="B920" s="237"/>
      <c r="C920" s="216" t="s">
        <v>672</v>
      </c>
      <c r="D920" s="238" t="s">
        <v>1480</v>
      </c>
      <c r="E920" s="224">
        <f>200+100</f>
        <v>300</v>
      </c>
      <c r="F920" s="218" t="s">
        <v>1264</v>
      </c>
      <c r="G920" s="237"/>
    </row>
    <row r="921" spans="1:7">
      <c r="A921" s="237">
        <v>13</v>
      </c>
      <c r="B921" s="237"/>
      <c r="C921" s="216" t="s">
        <v>1346</v>
      </c>
      <c r="D921" s="238" t="s">
        <v>1526</v>
      </c>
      <c r="E921" s="224">
        <f>100+60</f>
        <v>160</v>
      </c>
      <c r="F921" s="218" t="s">
        <v>1264</v>
      </c>
      <c r="G921" s="237"/>
    </row>
    <row r="922" spans="1:7">
      <c r="A922" s="237">
        <v>14</v>
      </c>
      <c r="B922" s="237"/>
      <c r="C922" s="216" t="s">
        <v>1541</v>
      </c>
      <c r="D922" s="238" t="s">
        <v>1526</v>
      </c>
      <c r="E922" s="224">
        <f>100+280</f>
        <v>380</v>
      </c>
      <c r="F922" s="218" t="s">
        <v>1264</v>
      </c>
      <c r="G922" s="237"/>
    </row>
    <row r="923" spans="1:7">
      <c r="A923" s="237">
        <v>15</v>
      </c>
      <c r="B923" s="237"/>
      <c r="C923" s="216" t="s">
        <v>1547</v>
      </c>
      <c r="D923" s="238" t="s">
        <v>1526</v>
      </c>
      <c r="E923" s="224">
        <f>100+280+280</f>
        <v>660</v>
      </c>
      <c r="F923" s="218" t="s">
        <v>1397</v>
      </c>
      <c r="G923" s="237"/>
    </row>
    <row r="924" spans="1:7" ht="24">
      <c r="A924" s="237">
        <v>16</v>
      </c>
      <c r="B924" s="237"/>
      <c r="C924" s="216" t="s">
        <v>1355</v>
      </c>
      <c r="D924" s="216" t="s">
        <v>1356</v>
      </c>
      <c r="E924" s="224">
        <f>100+400*8</f>
        <v>3300</v>
      </c>
      <c r="F924" s="218" t="s">
        <v>1486</v>
      </c>
      <c r="G924" s="237"/>
    </row>
    <row r="925" spans="1:7">
      <c r="A925" s="237">
        <v>17</v>
      </c>
      <c r="B925" s="237"/>
      <c r="C925" s="216" t="s">
        <v>1545</v>
      </c>
      <c r="D925" s="216" t="s">
        <v>1546</v>
      </c>
      <c r="E925" s="224">
        <f>100+200</f>
        <v>300</v>
      </c>
      <c r="F925" s="218" t="s">
        <v>1264</v>
      </c>
      <c r="G925" s="237"/>
    </row>
    <row r="926" spans="1:7" ht="24">
      <c r="A926" s="219" t="s">
        <v>620</v>
      </c>
      <c r="B926" s="220"/>
      <c r="C926" s="220"/>
      <c r="D926" s="224"/>
      <c r="E926" s="224">
        <f>SUM(E909:E925)</f>
        <v>7320</v>
      </c>
      <c r="F926" s="223" t="s">
        <v>3085</v>
      </c>
      <c r="G926" s="224" t="s">
        <v>1357</v>
      </c>
    </row>
    <row r="927" spans="1:7">
      <c r="A927" s="225"/>
      <c r="B927" s="225"/>
      <c r="C927" s="225"/>
      <c r="D927" s="225"/>
      <c r="E927" s="226"/>
      <c r="F927" s="226"/>
      <c r="G927" s="225"/>
    </row>
    <row r="928" spans="1:7" ht="18.75">
      <c r="A928" s="243" t="s">
        <v>1550</v>
      </c>
      <c r="B928" s="243"/>
      <c r="C928" s="243"/>
      <c r="D928" s="243"/>
      <c r="E928" s="243"/>
      <c r="F928" s="243"/>
      <c r="G928" s="243"/>
    </row>
    <row r="929" spans="1:7" ht="36">
      <c r="A929" s="301" t="s">
        <v>1551</v>
      </c>
      <c r="B929" s="301" t="s">
        <v>1552</v>
      </c>
      <c r="C929" s="301" t="s">
        <v>596</v>
      </c>
      <c r="D929" s="301" t="s">
        <v>597</v>
      </c>
      <c r="E929" s="301" t="s">
        <v>1266</v>
      </c>
      <c r="F929" s="301" t="s">
        <v>1268</v>
      </c>
      <c r="G929" s="301" t="s">
        <v>1553</v>
      </c>
    </row>
    <row r="930" spans="1:7">
      <c r="A930" s="312">
        <v>1</v>
      </c>
      <c r="B930" s="312"/>
      <c r="C930" s="310" t="s">
        <v>1412</v>
      </c>
      <c r="D930" s="116" t="s">
        <v>1526</v>
      </c>
      <c r="E930" s="314">
        <v>50</v>
      </c>
      <c r="F930" s="312" t="s">
        <v>1259</v>
      </c>
      <c r="G930" s="312"/>
    </row>
    <row r="931" spans="1:7">
      <c r="A931" s="312">
        <v>2</v>
      </c>
      <c r="B931" s="312"/>
      <c r="C931" s="310" t="s">
        <v>648</v>
      </c>
      <c r="D931" s="116" t="s">
        <v>1526</v>
      </c>
      <c r="E931" s="314">
        <v>50</v>
      </c>
      <c r="F931" s="312" t="s">
        <v>1259</v>
      </c>
      <c r="G931" s="312"/>
    </row>
    <row r="932" spans="1:7">
      <c r="A932" s="312">
        <v>3</v>
      </c>
      <c r="B932" s="312"/>
      <c r="C932" s="310" t="s">
        <v>1490</v>
      </c>
      <c r="D932" s="312" t="s">
        <v>1344</v>
      </c>
      <c r="E932" s="314">
        <v>50</v>
      </c>
      <c r="F932" s="312" t="s">
        <v>1259</v>
      </c>
      <c r="G932" s="312"/>
    </row>
    <row r="933" spans="1:7">
      <c r="A933" s="312">
        <v>4</v>
      </c>
      <c r="B933" s="312"/>
      <c r="C933" s="310" t="s">
        <v>1383</v>
      </c>
      <c r="D933" s="116" t="s">
        <v>1526</v>
      </c>
      <c r="E933" s="314">
        <v>50</v>
      </c>
      <c r="F933" s="312" t="s">
        <v>1259</v>
      </c>
      <c r="G933" s="312"/>
    </row>
    <row r="934" spans="1:7">
      <c r="A934" s="312">
        <v>5</v>
      </c>
      <c r="B934" s="312"/>
      <c r="C934" s="310" t="s">
        <v>1450</v>
      </c>
      <c r="D934" s="116" t="s">
        <v>1526</v>
      </c>
      <c r="E934" s="314">
        <v>100</v>
      </c>
      <c r="F934" s="312" t="s">
        <v>1259</v>
      </c>
      <c r="G934" s="312"/>
    </row>
    <row r="935" spans="1:7">
      <c r="A935" s="312">
        <v>6</v>
      </c>
      <c r="B935" s="312"/>
      <c r="C935" s="310" t="s">
        <v>1292</v>
      </c>
      <c r="D935" s="316" t="s">
        <v>1544</v>
      </c>
      <c r="E935" s="314">
        <f>100+100</f>
        <v>200</v>
      </c>
      <c r="F935" s="312" t="s">
        <v>1397</v>
      </c>
      <c r="G935" s="312"/>
    </row>
    <row r="936" spans="1:7">
      <c r="A936" s="312">
        <v>7</v>
      </c>
      <c r="B936" s="312"/>
      <c r="C936" s="310" t="s">
        <v>1353</v>
      </c>
      <c r="D936" s="316" t="s">
        <v>1354</v>
      </c>
      <c r="E936" s="314">
        <f>100+100</f>
        <v>200</v>
      </c>
      <c r="F936" s="312" t="s">
        <v>1397</v>
      </c>
      <c r="G936" s="312"/>
    </row>
    <row r="937" spans="1:7">
      <c r="A937" s="312">
        <v>8</v>
      </c>
      <c r="B937" s="312"/>
      <c r="C937" s="310" t="s">
        <v>1455</v>
      </c>
      <c r="D937" s="116" t="s">
        <v>1526</v>
      </c>
      <c r="E937" s="314">
        <f>100+150</f>
        <v>250</v>
      </c>
      <c r="F937" s="312" t="s">
        <v>1264</v>
      </c>
      <c r="G937" s="312"/>
    </row>
    <row r="938" spans="1:7" ht="24">
      <c r="A938" s="219" t="s">
        <v>620</v>
      </c>
      <c r="B938" s="220"/>
      <c r="C938" s="220"/>
      <c r="D938" s="314"/>
      <c r="E938" s="314">
        <f>SUM(E930:E937)</f>
        <v>950</v>
      </c>
      <c r="F938" s="223" t="s">
        <v>3085</v>
      </c>
      <c r="G938" s="224" t="s">
        <v>1357</v>
      </c>
    </row>
    <row r="940" spans="1:7" ht="18.75">
      <c r="A940" s="243" t="s">
        <v>1554</v>
      </c>
      <c r="B940" s="243"/>
      <c r="C940" s="243"/>
      <c r="D940" s="243"/>
      <c r="E940" s="243"/>
      <c r="F940" s="243"/>
      <c r="G940" s="243"/>
    </row>
    <row r="941" spans="1:7" ht="36">
      <c r="A941" s="301" t="s">
        <v>1551</v>
      </c>
      <c r="B941" s="301" t="s">
        <v>1552</v>
      </c>
      <c r="C941" s="301" t="s">
        <v>596</v>
      </c>
      <c r="D941" s="301" t="s">
        <v>597</v>
      </c>
      <c r="E941" s="301" t="s">
        <v>1266</v>
      </c>
      <c r="F941" s="301" t="s">
        <v>1268</v>
      </c>
      <c r="G941" s="301" t="s">
        <v>1553</v>
      </c>
    </row>
    <row r="942" spans="1:7">
      <c r="A942" s="312">
        <v>1</v>
      </c>
      <c r="B942" s="312"/>
      <c r="C942" s="310" t="s">
        <v>1412</v>
      </c>
      <c r="D942" s="116" t="s">
        <v>1526</v>
      </c>
      <c r="E942" s="314">
        <v>50</v>
      </c>
      <c r="F942" s="312" t="s">
        <v>1259</v>
      </c>
      <c r="G942" s="312"/>
    </row>
    <row r="943" spans="1:7">
      <c r="A943" s="312">
        <v>2</v>
      </c>
      <c r="B943" s="312"/>
      <c r="C943" s="310" t="s">
        <v>648</v>
      </c>
      <c r="D943" s="116" t="s">
        <v>1526</v>
      </c>
      <c r="E943" s="314">
        <v>50</v>
      </c>
      <c r="F943" s="312" t="s">
        <v>1259</v>
      </c>
      <c r="G943" s="312"/>
    </row>
    <row r="944" spans="1:7">
      <c r="A944" s="312">
        <v>3</v>
      </c>
      <c r="B944" s="312"/>
      <c r="C944" s="310" t="s">
        <v>1490</v>
      </c>
      <c r="D944" s="312" t="s">
        <v>1344</v>
      </c>
      <c r="E944" s="314">
        <v>50</v>
      </c>
      <c r="F944" s="312" t="s">
        <v>1259</v>
      </c>
      <c r="G944" s="312"/>
    </row>
    <row r="945" spans="1:7">
      <c r="A945" s="312">
        <v>4</v>
      </c>
      <c r="B945" s="312"/>
      <c r="C945" s="310" t="s">
        <v>1383</v>
      </c>
      <c r="D945" s="116" t="s">
        <v>1526</v>
      </c>
      <c r="E945" s="314">
        <v>50</v>
      </c>
      <c r="F945" s="312" t="s">
        <v>1259</v>
      </c>
      <c r="G945" s="312"/>
    </row>
    <row r="946" spans="1:7">
      <c r="A946" s="312">
        <v>5</v>
      </c>
      <c r="B946" s="312"/>
      <c r="C946" s="310" t="s">
        <v>1450</v>
      </c>
      <c r="D946" s="116" t="s">
        <v>1526</v>
      </c>
      <c r="E946" s="314">
        <v>100</v>
      </c>
      <c r="F946" s="312" t="s">
        <v>1259</v>
      </c>
      <c r="G946" s="312"/>
    </row>
    <row r="947" spans="1:7">
      <c r="A947" s="312">
        <v>6</v>
      </c>
      <c r="B947" s="312"/>
      <c r="C947" s="310" t="s">
        <v>1292</v>
      </c>
      <c r="D947" s="316" t="s">
        <v>1544</v>
      </c>
      <c r="E947" s="314">
        <f>100+100</f>
        <v>200</v>
      </c>
      <c r="F947" s="312" t="s">
        <v>1397</v>
      </c>
      <c r="G947" s="312"/>
    </row>
    <row r="948" spans="1:7">
      <c r="A948" s="312">
        <v>7</v>
      </c>
      <c r="B948" s="312"/>
      <c r="C948" s="310" t="s">
        <v>1353</v>
      </c>
      <c r="D948" s="316" t="s">
        <v>1354</v>
      </c>
      <c r="E948" s="314">
        <f>100+100</f>
        <v>200</v>
      </c>
      <c r="F948" s="312" t="s">
        <v>1397</v>
      </c>
      <c r="G948" s="312"/>
    </row>
    <row r="949" spans="1:7" ht="24">
      <c r="A949" s="219" t="s">
        <v>620</v>
      </c>
      <c r="B949" s="220"/>
      <c r="C949" s="220"/>
      <c r="D949" s="224"/>
      <c r="E949" s="314">
        <f>SUM(E942:E948)</f>
        <v>700</v>
      </c>
      <c r="F949" s="223" t="s">
        <v>3085</v>
      </c>
      <c r="G949" s="224" t="s">
        <v>1357</v>
      </c>
    </row>
    <row r="951" spans="1:7" ht="18.75">
      <c r="A951" s="243" t="s">
        <v>1555</v>
      </c>
      <c r="B951" s="243"/>
      <c r="C951" s="243"/>
      <c r="D951" s="243"/>
      <c r="E951" s="243"/>
      <c r="F951" s="243"/>
      <c r="G951" s="243"/>
    </row>
    <row r="952" spans="1:7" ht="36">
      <c r="A952" s="301" t="s">
        <v>1551</v>
      </c>
      <c r="B952" s="301" t="s">
        <v>1552</v>
      </c>
      <c r="C952" s="301" t="s">
        <v>596</v>
      </c>
      <c r="D952" s="301" t="s">
        <v>597</v>
      </c>
      <c r="E952" s="301" t="s">
        <v>1266</v>
      </c>
      <c r="F952" s="301" t="s">
        <v>1268</v>
      </c>
      <c r="G952" s="301" t="s">
        <v>1553</v>
      </c>
    </row>
    <row r="953" spans="1:7">
      <c r="A953" s="312">
        <v>1</v>
      </c>
      <c r="B953" s="312"/>
      <c r="C953" s="310" t="s">
        <v>1412</v>
      </c>
      <c r="D953" s="116" t="s">
        <v>1526</v>
      </c>
      <c r="E953" s="314">
        <v>50</v>
      </c>
      <c r="F953" s="312" t="s">
        <v>1259</v>
      </c>
      <c r="G953" s="312"/>
    </row>
    <row r="954" spans="1:7">
      <c r="A954" s="312">
        <v>2</v>
      </c>
      <c r="B954" s="312"/>
      <c r="C954" s="310" t="s">
        <v>648</v>
      </c>
      <c r="D954" s="116" t="s">
        <v>1526</v>
      </c>
      <c r="E954" s="314">
        <v>50</v>
      </c>
      <c r="F954" s="312" t="s">
        <v>1259</v>
      </c>
      <c r="G954" s="312"/>
    </row>
    <row r="955" spans="1:7">
      <c r="A955" s="312">
        <v>3</v>
      </c>
      <c r="B955" s="312"/>
      <c r="C955" s="310" t="s">
        <v>1490</v>
      </c>
      <c r="D955" s="312" t="s">
        <v>1344</v>
      </c>
      <c r="E955" s="314">
        <v>50</v>
      </c>
      <c r="F955" s="312" t="s">
        <v>1259</v>
      </c>
      <c r="G955" s="312"/>
    </row>
    <row r="956" spans="1:7">
      <c r="A956" s="312">
        <v>4</v>
      </c>
      <c r="B956" s="312"/>
      <c r="C956" s="310" t="s">
        <v>1383</v>
      </c>
      <c r="D956" s="116" t="s">
        <v>1526</v>
      </c>
      <c r="E956" s="314">
        <v>50</v>
      </c>
      <c r="F956" s="312" t="s">
        <v>1259</v>
      </c>
      <c r="G956" s="312"/>
    </row>
    <row r="957" spans="1:7">
      <c r="A957" s="312">
        <v>5</v>
      </c>
      <c r="B957" s="312"/>
      <c r="C957" s="310" t="s">
        <v>1450</v>
      </c>
      <c r="D957" s="116" t="s">
        <v>1526</v>
      </c>
      <c r="E957" s="314">
        <v>100</v>
      </c>
      <c r="F957" s="312" t="s">
        <v>1259</v>
      </c>
      <c r="G957" s="312"/>
    </row>
    <row r="958" spans="1:7">
      <c r="A958" s="312">
        <v>6</v>
      </c>
      <c r="B958" s="312"/>
      <c r="C958" s="310" t="s">
        <v>1292</v>
      </c>
      <c r="D958" s="316" t="s">
        <v>1544</v>
      </c>
      <c r="E958" s="314">
        <f>100+100</f>
        <v>200</v>
      </c>
      <c r="F958" s="312" t="s">
        <v>1397</v>
      </c>
      <c r="G958" s="312"/>
    </row>
    <row r="959" spans="1:7">
      <c r="A959" s="312">
        <v>7</v>
      </c>
      <c r="B959" s="312"/>
      <c r="C959" s="310" t="s">
        <v>1353</v>
      </c>
      <c r="D959" s="316" t="s">
        <v>1354</v>
      </c>
      <c r="E959" s="314">
        <f>100+100</f>
        <v>200</v>
      </c>
      <c r="F959" s="312" t="s">
        <v>1397</v>
      </c>
      <c r="G959" s="312"/>
    </row>
    <row r="960" spans="1:7">
      <c r="A960" s="312">
        <v>8</v>
      </c>
      <c r="B960" s="312"/>
      <c r="C960" s="310" t="s">
        <v>1455</v>
      </c>
      <c r="D960" s="116" t="s">
        <v>1526</v>
      </c>
      <c r="E960" s="314">
        <f>100+150</f>
        <v>250</v>
      </c>
      <c r="F960" s="312" t="s">
        <v>1264</v>
      </c>
      <c r="G960" s="312"/>
    </row>
    <row r="961" spans="1:7">
      <c r="A961" s="312">
        <v>9</v>
      </c>
      <c r="B961" s="312"/>
      <c r="C961" s="316" t="s">
        <v>1459</v>
      </c>
      <c r="D961" s="316" t="s">
        <v>1448</v>
      </c>
      <c r="E961" s="316">
        <f>5*96+100</f>
        <v>580</v>
      </c>
      <c r="F961" s="302" t="s">
        <v>1397</v>
      </c>
      <c r="G961" s="312"/>
    </row>
    <row r="962" spans="1:7" ht="24">
      <c r="A962" s="219" t="s">
        <v>620</v>
      </c>
      <c r="B962" s="220"/>
      <c r="C962" s="220"/>
      <c r="D962" s="224"/>
      <c r="E962" s="314">
        <f>SUM(E953:E961)</f>
        <v>1530</v>
      </c>
      <c r="F962" s="223" t="s">
        <v>3085</v>
      </c>
      <c r="G962" s="224" t="s">
        <v>1357</v>
      </c>
    </row>
    <row r="964" spans="1:7" ht="18.75">
      <c r="A964" s="243" t="s">
        <v>1556</v>
      </c>
      <c r="B964" s="243"/>
      <c r="C964" s="243"/>
      <c r="D964" s="243"/>
      <c r="E964" s="243"/>
      <c r="F964" s="243"/>
      <c r="G964" s="243"/>
    </row>
    <row r="965" spans="1:7" ht="36">
      <c r="A965" s="301" t="s">
        <v>1551</v>
      </c>
      <c r="B965" s="301" t="s">
        <v>1552</v>
      </c>
      <c r="C965" s="301" t="s">
        <v>596</v>
      </c>
      <c r="D965" s="301" t="s">
        <v>597</v>
      </c>
      <c r="E965" s="301" t="s">
        <v>1266</v>
      </c>
      <c r="F965" s="301" t="s">
        <v>1268</v>
      </c>
      <c r="G965" s="301" t="s">
        <v>1553</v>
      </c>
    </row>
    <row r="966" spans="1:7">
      <c r="A966" s="312">
        <v>1</v>
      </c>
      <c r="B966" s="312"/>
      <c r="C966" s="310" t="s">
        <v>1412</v>
      </c>
      <c r="D966" s="116" t="s">
        <v>1526</v>
      </c>
      <c r="E966" s="314">
        <v>50</v>
      </c>
      <c r="F966" s="312" t="s">
        <v>1259</v>
      </c>
      <c r="G966" s="312"/>
    </row>
    <row r="967" spans="1:7">
      <c r="A967" s="312">
        <v>2</v>
      </c>
      <c r="B967" s="312"/>
      <c r="C967" s="310" t="s">
        <v>648</v>
      </c>
      <c r="D967" s="116" t="s">
        <v>1526</v>
      </c>
      <c r="E967" s="314">
        <v>50</v>
      </c>
      <c r="F967" s="312" t="s">
        <v>1259</v>
      </c>
      <c r="G967" s="312"/>
    </row>
    <row r="968" spans="1:7">
      <c r="A968" s="312">
        <v>3</v>
      </c>
      <c r="B968" s="312"/>
      <c r="C968" s="310" t="s">
        <v>1490</v>
      </c>
      <c r="D968" s="312" t="s">
        <v>1344</v>
      </c>
      <c r="E968" s="314">
        <v>50</v>
      </c>
      <c r="F968" s="312" t="s">
        <v>1259</v>
      </c>
      <c r="G968" s="312"/>
    </row>
    <row r="969" spans="1:7">
      <c r="A969" s="312">
        <v>4</v>
      </c>
      <c r="B969" s="312"/>
      <c r="C969" s="310" t="s">
        <v>1383</v>
      </c>
      <c r="D969" s="116" t="s">
        <v>1526</v>
      </c>
      <c r="E969" s="314">
        <v>50</v>
      </c>
      <c r="F969" s="312" t="s">
        <v>1259</v>
      </c>
      <c r="G969" s="312"/>
    </row>
    <row r="970" spans="1:7">
      <c r="A970" s="312">
        <v>5</v>
      </c>
      <c r="B970" s="312"/>
      <c r="C970" s="310" t="s">
        <v>1450</v>
      </c>
      <c r="D970" s="116" t="s">
        <v>1526</v>
      </c>
      <c r="E970" s="314">
        <v>100</v>
      </c>
      <c r="F970" s="312" t="s">
        <v>1259</v>
      </c>
      <c r="G970" s="312"/>
    </row>
    <row r="971" spans="1:7">
      <c r="A971" s="312">
        <v>6</v>
      </c>
      <c r="B971" s="312"/>
      <c r="C971" s="310" t="s">
        <v>1292</v>
      </c>
      <c r="D971" s="316" t="s">
        <v>1544</v>
      </c>
      <c r="E971" s="314">
        <f>100+100</f>
        <v>200</v>
      </c>
      <c r="F971" s="312" t="s">
        <v>1397</v>
      </c>
      <c r="G971" s="312"/>
    </row>
    <row r="972" spans="1:7">
      <c r="A972" s="312">
        <v>7</v>
      </c>
      <c r="B972" s="312"/>
      <c r="C972" s="310" t="s">
        <v>1353</v>
      </c>
      <c r="D972" s="316" t="s">
        <v>1354</v>
      </c>
      <c r="E972" s="314">
        <f>100+100</f>
        <v>200</v>
      </c>
      <c r="F972" s="312" t="s">
        <v>1397</v>
      </c>
      <c r="G972" s="312"/>
    </row>
    <row r="973" spans="1:7">
      <c r="A973" s="312">
        <v>8</v>
      </c>
      <c r="B973" s="312"/>
      <c r="C973" s="310" t="s">
        <v>1455</v>
      </c>
      <c r="D973" s="116" t="s">
        <v>1526</v>
      </c>
      <c r="E973" s="314">
        <f>100+150</f>
        <v>250</v>
      </c>
      <c r="F973" s="312" t="s">
        <v>1264</v>
      </c>
      <c r="G973" s="312"/>
    </row>
    <row r="974" spans="1:7">
      <c r="A974" s="312">
        <v>9</v>
      </c>
      <c r="B974" s="312"/>
      <c r="C974" s="316" t="s">
        <v>1459</v>
      </c>
      <c r="D974" s="316" t="s">
        <v>1448</v>
      </c>
      <c r="E974" s="316">
        <f>5*96+100</f>
        <v>580</v>
      </c>
      <c r="F974" s="302" t="s">
        <v>1397</v>
      </c>
      <c r="G974" s="312"/>
    </row>
    <row r="975" spans="1:7" ht="24">
      <c r="A975" s="219" t="s">
        <v>620</v>
      </c>
      <c r="B975" s="220"/>
      <c r="C975" s="220"/>
      <c r="D975" s="224"/>
      <c r="E975" s="314">
        <f>SUM(E966:E974)</f>
        <v>1530</v>
      </c>
      <c r="F975" s="223" t="s">
        <v>3085</v>
      </c>
      <c r="G975" s="224" t="s">
        <v>1357</v>
      </c>
    </row>
    <row r="977" spans="1:7" ht="18.75">
      <c r="A977" s="243" t="s">
        <v>3113</v>
      </c>
      <c r="B977" s="243"/>
      <c r="C977" s="243"/>
      <c r="D977" s="243"/>
      <c r="E977" s="243"/>
      <c r="F977" s="243"/>
      <c r="G977" s="243"/>
    </row>
    <row r="978" spans="1:7" ht="36">
      <c r="A978" s="215" t="s">
        <v>594</v>
      </c>
      <c r="B978" s="215" t="s">
        <v>595</v>
      </c>
      <c r="C978" s="215" t="s">
        <v>596</v>
      </c>
      <c r="D978" s="215" t="s">
        <v>597</v>
      </c>
      <c r="E978" s="215" t="s">
        <v>598</v>
      </c>
      <c r="F978" s="215" t="s">
        <v>2754</v>
      </c>
      <c r="G978" s="215" t="s">
        <v>2755</v>
      </c>
    </row>
    <row r="979" spans="1:7">
      <c r="A979" s="237">
        <v>1</v>
      </c>
      <c r="B979" s="237"/>
      <c r="C979" s="216" t="s">
        <v>1412</v>
      </c>
      <c r="D979" s="216" t="s">
        <v>1557</v>
      </c>
      <c r="E979" s="216">
        <v>50</v>
      </c>
      <c r="F979" s="216" t="s">
        <v>1259</v>
      </c>
      <c r="G979" s="237"/>
    </row>
    <row r="980" spans="1:7">
      <c r="A980" s="237">
        <v>2</v>
      </c>
      <c r="B980" s="237"/>
      <c r="C980" s="216" t="s">
        <v>648</v>
      </c>
      <c r="D980" s="216" t="s">
        <v>1557</v>
      </c>
      <c r="E980" s="216">
        <v>50</v>
      </c>
      <c r="F980" s="216" t="s">
        <v>1259</v>
      </c>
      <c r="G980" s="237"/>
    </row>
    <row r="981" spans="1:7">
      <c r="A981" s="237">
        <v>3</v>
      </c>
      <c r="B981" s="237"/>
      <c r="C981" s="216" t="s">
        <v>1525</v>
      </c>
      <c r="D981" s="216" t="s">
        <v>1526</v>
      </c>
      <c r="E981" s="216">
        <v>200</v>
      </c>
      <c r="F981" s="216" t="s">
        <v>1259</v>
      </c>
      <c r="G981" s="237"/>
    </row>
    <row r="982" spans="1:7">
      <c r="A982" s="237">
        <v>4</v>
      </c>
      <c r="B982" s="237"/>
      <c r="C982" s="216" t="s">
        <v>1558</v>
      </c>
      <c r="D982" s="216" t="s">
        <v>1344</v>
      </c>
      <c r="E982" s="216">
        <v>50</v>
      </c>
      <c r="F982" s="216" t="s">
        <v>1259</v>
      </c>
      <c r="G982" s="237"/>
    </row>
    <row r="983" spans="1:7">
      <c r="A983" s="237">
        <v>5</v>
      </c>
      <c r="B983" s="237"/>
      <c r="C983" s="216" t="s">
        <v>1292</v>
      </c>
      <c r="D983" s="216" t="s">
        <v>1544</v>
      </c>
      <c r="E983" s="216">
        <f>100+100</f>
        <v>200</v>
      </c>
      <c r="F983" s="216" t="s">
        <v>1259</v>
      </c>
      <c r="G983" s="237"/>
    </row>
    <row r="984" spans="1:7">
      <c r="A984" s="237">
        <v>6</v>
      </c>
      <c r="B984" s="237"/>
      <c r="C984" s="216" t="s">
        <v>1541</v>
      </c>
      <c r="D984" s="216" t="s">
        <v>1526</v>
      </c>
      <c r="E984" s="216">
        <f>100+280</f>
        <v>380</v>
      </c>
      <c r="F984" s="216" t="s">
        <v>1264</v>
      </c>
      <c r="G984" s="237"/>
    </row>
    <row r="985" spans="1:7">
      <c r="A985" s="237">
        <v>7</v>
      </c>
      <c r="B985" s="237"/>
      <c r="C985" s="216" t="s">
        <v>1547</v>
      </c>
      <c r="D985" s="216" t="s">
        <v>1526</v>
      </c>
      <c r="E985" s="216">
        <f>100+280+280</f>
        <v>660</v>
      </c>
      <c r="F985" s="216" t="s">
        <v>1397</v>
      </c>
      <c r="G985" s="237"/>
    </row>
    <row r="986" spans="1:7">
      <c r="A986" s="237">
        <v>8</v>
      </c>
      <c r="B986" s="237"/>
      <c r="C986" s="216" t="s">
        <v>1559</v>
      </c>
      <c r="D986" s="216" t="s">
        <v>1560</v>
      </c>
      <c r="E986" s="216">
        <f>100+24*5*5</f>
        <v>700</v>
      </c>
      <c r="F986" s="216" t="s">
        <v>1397</v>
      </c>
      <c r="G986" s="237"/>
    </row>
    <row r="987" spans="1:7">
      <c r="A987" s="237">
        <v>9</v>
      </c>
      <c r="B987" s="237"/>
      <c r="C987" s="216" t="s">
        <v>1561</v>
      </c>
      <c r="D987" s="216" t="s">
        <v>1557</v>
      </c>
      <c r="E987" s="216">
        <v>500</v>
      </c>
      <c r="F987" s="216" t="s">
        <v>1259</v>
      </c>
      <c r="G987" s="237"/>
    </row>
    <row r="988" spans="1:7">
      <c r="A988" s="237">
        <v>10</v>
      </c>
      <c r="B988" s="237"/>
      <c r="C988" s="216" t="s">
        <v>1562</v>
      </c>
      <c r="D988" s="216" t="s">
        <v>1340</v>
      </c>
      <c r="E988" s="216">
        <v>600</v>
      </c>
      <c r="F988" s="216" t="s">
        <v>1259</v>
      </c>
      <c r="G988" s="237"/>
    </row>
    <row r="989" spans="1:7">
      <c r="A989" s="237">
        <v>11</v>
      </c>
      <c r="B989" s="237"/>
      <c r="C989" s="216" t="s">
        <v>1563</v>
      </c>
      <c r="D989" s="216" t="s">
        <v>1564</v>
      </c>
      <c r="E989" s="216">
        <f>100+28*24*5</f>
        <v>3460</v>
      </c>
      <c r="F989" s="216" t="s">
        <v>1565</v>
      </c>
      <c r="G989" s="237"/>
    </row>
    <row r="990" spans="1:7">
      <c r="A990" s="237">
        <v>12</v>
      </c>
      <c r="B990" s="237"/>
      <c r="C990" s="216" t="s">
        <v>1566</v>
      </c>
      <c r="D990" s="216" t="s">
        <v>1564</v>
      </c>
      <c r="E990" s="216">
        <f>100+28*24*5+100*8</f>
        <v>4260</v>
      </c>
      <c r="F990" s="216" t="s">
        <v>1567</v>
      </c>
      <c r="G990" s="237"/>
    </row>
    <row r="991" spans="1:7">
      <c r="A991" s="237">
        <v>13</v>
      </c>
      <c r="B991" s="237"/>
      <c r="C991" s="216" t="s">
        <v>1568</v>
      </c>
      <c r="D991" s="216" t="s">
        <v>1569</v>
      </c>
      <c r="E991" s="216">
        <v>600</v>
      </c>
      <c r="F991" s="216" t="s">
        <v>789</v>
      </c>
      <c r="G991" s="237"/>
    </row>
    <row r="992" spans="1:7">
      <c r="A992" s="237">
        <v>14</v>
      </c>
      <c r="B992" s="237"/>
      <c r="C992" s="216" t="s">
        <v>1570</v>
      </c>
      <c r="D992" s="216" t="s">
        <v>1571</v>
      </c>
      <c r="E992" s="216">
        <v>300</v>
      </c>
      <c r="F992" s="216" t="s">
        <v>789</v>
      </c>
      <c r="G992" s="237"/>
    </row>
    <row r="993" spans="1:7" ht="24">
      <c r="A993" s="237">
        <v>15</v>
      </c>
      <c r="B993" s="237"/>
      <c r="C993" s="216" t="s">
        <v>1572</v>
      </c>
      <c r="D993" s="216" t="s">
        <v>1573</v>
      </c>
      <c r="E993" s="216">
        <f>200*4</f>
        <v>800</v>
      </c>
      <c r="F993" s="216" t="s">
        <v>789</v>
      </c>
      <c r="G993" s="237"/>
    </row>
    <row r="994" spans="1:7">
      <c r="A994" s="237">
        <v>16</v>
      </c>
      <c r="B994" s="237"/>
      <c r="C994" s="216" t="s">
        <v>1574</v>
      </c>
      <c r="D994" s="216" t="s">
        <v>1575</v>
      </c>
      <c r="E994" s="216">
        <v>200</v>
      </c>
      <c r="F994" s="216" t="s">
        <v>789</v>
      </c>
      <c r="G994" s="237"/>
    </row>
    <row r="995" spans="1:7">
      <c r="A995" s="237">
        <v>17</v>
      </c>
      <c r="B995" s="237"/>
      <c r="C995" s="216" t="s">
        <v>1514</v>
      </c>
      <c r="D995" s="216" t="s">
        <v>1576</v>
      </c>
      <c r="E995" s="216">
        <v>450</v>
      </c>
      <c r="F995" s="216" t="s">
        <v>789</v>
      </c>
      <c r="G995" s="237"/>
    </row>
    <row r="996" spans="1:7">
      <c r="A996" s="237">
        <v>18</v>
      </c>
      <c r="B996" s="237"/>
      <c r="C996" s="216" t="s">
        <v>864</v>
      </c>
      <c r="D996" s="216" t="s">
        <v>1577</v>
      </c>
      <c r="E996" s="216">
        <v>800</v>
      </c>
      <c r="F996" s="216" t="s">
        <v>1264</v>
      </c>
      <c r="G996" s="237"/>
    </row>
    <row r="997" spans="1:7" ht="24">
      <c r="A997" s="219" t="s">
        <v>620</v>
      </c>
      <c r="B997" s="220"/>
      <c r="C997" s="220"/>
      <c r="D997" s="224"/>
      <c r="E997" s="224">
        <f>SUM(E979:E996)</f>
        <v>14260</v>
      </c>
      <c r="F997" s="223" t="s">
        <v>3085</v>
      </c>
      <c r="G997" s="224" t="s">
        <v>1265</v>
      </c>
    </row>
    <row r="998" spans="1:7">
      <c r="A998" s="225"/>
      <c r="B998" s="225"/>
      <c r="C998" s="225"/>
      <c r="D998" s="225"/>
      <c r="E998" s="226"/>
      <c r="F998" s="226"/>
      <c r="G998" s="225"/>
    </row>
    <row r="999" spans="1:7" ht="18.75">
      <c r="A999" s="243" t="s">
        <v>222</v>
      </c>
      <c r="B999" s="243"/>
      <c r="C999" s="243"/>
      <c r="D999" s="243"/>
      <c r="E999" s="243"/>
      <c r="F999" s="243"/>
      <c r="G999" s="243"/>
    </row>
    <row r="1000" spans="1:7" ht="36">
      <c r="A1000" s="215" t="s">
        <v>594</v>
      </c>
      <c r="B1000" s="215" t="s">
        <v>595</v>
      </c>
      <c r="C1000" s="215" t="s">
        <v>596</v>
      </c>
      <c r="D1000" s="215" t="s">
        <v>597</v>
      </c>
      <c r="E1000" s="215" t="s">
        <v>598</v>
      </c>
      <c r="F1000" s="215" t="s">
        <v>2754</v>
      </c>
      <c r="G1000" s="215" t="s">
        <v>2755</v>
      </c>
    </row>
    <row r="1001" spans="1:7">
      <c r="A1001" s="237">
        <v>1</v>
      </c>
      <c r="B1001" s="237"/>
      <c r="C1001" s="216" t="s">
        <v>1393</v>
      </c>
      <c r="D1001" s="216" t="s">
        <v>1578</v>
      </c>
      <c r="E1001" s="224">
        <v>50</v>
      </c>
      <c r="F1001" s="216" t="s">
        <v>1259</v>
      </c>
      <c r="G1001" s="216"/>
    </row>
    <row r="1002" spans="1:7">
      <c r="A1002" s="237">
        <v>2</v>
      </c>
      <c r="B1002" s="237"/>
      <c r="C1002" s="216" t="s">
        <v>1450</v>
      </c>
      <c r="D1002" s="216" t="s">
        <v>1334</v>
      </c>
      <c r="E1002" s="224">
        <v>100</v>
      </c>
      <c r="F1002" s="216" t="s">
        <v>1532</v>
      </c>
      <c r="G1002" s="216"/>
    </row>
    <row r="1003" spans="1:7">
      <c r="A1003" s="237">
        <v>3</v>
      </c>
      <c r="B1003" s="237"/>
      <c r="C1003" s="216" t="s">
        <v>648</v>
      </c>
      <c r="D1003" s="216" t="s">
        <v>1578</v>
      </c>
      <c r="E1003" s="224">
        <v>50</v>
      </c>
      <c r="F1003" s="216" t="s">
        <v>1259</v>
      </c>
      <c r="G1003" s="216"/>
    </row>
    <row r="1004" spans="1:7">
      <c r="A1004" s="237">
        <v>4</v>
      </c>
      <c r="B1004" s="245"/>
      <c r="C1004" s="246" t="s">
        <v>1343</v>
      </c>
      <c r="D1004" s="216" t="s">
        <v>1344</v>
      </c>
      <c r="E1004" s="224">
        <v>50</v>
      </c>
      <c r="F1004" s="216" t="s">
        <v>1259</v>
      </c>
      <c r="G1004" s="216"/>
    </row>
    <row r="1005" spans="1:7">
      <c r="A1005" s="237">
        <v>5</v>
      </c>
      <c r="B1005" s="245"/>
      <c r="C1005" s="246" t="s">
        <v>1383</v>
      </c>
      <c r="D1005" s="216" t="s">
        <v>1578</v>
      </c>
      <c r="E1005" s="224">
        <v>50</v>
      </c>
      <c r="F1005" s="216" t="s">
        <v>1259</v>
      </c>
      <c r="G1005" s="216"/>
    </row>
    <row r="1006" spans="1:7">
      <c r="A1006" s="237">
        <v>6</v>
      </c>
      <c r="B1006" s="245"/>
      <c r="C1006" s="246" t="s">
        <v>1292</v>
      </c>
      <c r="D1006" s="216" t="s">
        <v>1413</v>
      </c>
      <c r="E1006" s="224">
        <f>100+100</f>
        <v>200</v>
      </c>
      <c r="F1006" s="216" t="s">
        <v>1532</v>
      </c>
      <c r="G1006" s="216"/>
    </row>
    <row r="1007" spans="1:7">
      <c r="A1007" s="237">
        <v>7</v>
      </c>
      <c r="B1007" s="245"/>
      <c r="C1007" s="246" t="s">
        <v>1353</v>
      </c>
      <c r="D1007" s="216" t="s">
        <v>1354</v>
      </c>
      <c r="E1007" s="224">
        <f>100+96*5</f>
        <v>580</v>
      </c>
      <c r="F1007" s="216" t="s">
        <v>1532</v>
      </c>
      <c r="G1007" s="216"/>
    </row>
    <row r="1008" spans="1:7">
      <c r="A1008" s="237">
        <v>8</v>
      </c>
      <c r="B1008" s="237"/>
      <c r="C1008" s="216" t="s">
        <v>1493</v>
      </c>
      <c r="D1008" s="216" t="s">
        <v>1477</v>
      </c>
      <c r="E1008" s="224">
        <v>300</v>
      </c>
      <c r="F1008" s="216" t="s">
        <v>1532</v>
      </c>
      <c r="G1008" s="216"/>
    </row>
    <row r="1009" spans="1:7">
      <c r="A1009" s="237">
        <v>9</v>
      </c>
      <c r="B1009" s="237"/>
      <c r="C1009" s="238" t="s">
        <v>705</v>
      </c>
      <c r="D1009" s="216" t="s">
        <v>1578</v>
      </c>
      <c r="E1009" s="224">
        <v>380</v>
      </c>
      <c r="F1009" s="216" t="s">
        <v>1532</v>
      </c>
      <c r="G1009" s="216"/>
    </row>
    <row r="1010" spans="1:7">
      <c r="A1010" s="237">
        <v>10</v>
      </c>
      <c r="B1010" s="237"/>
      <c r="C1010" s="238" t="s">
        <v>577</v>
      </c>
      <c r="D1010" s="216" t="s">
        <v>1579</v>
      </c>
      <c r="E1010" s="224">
        <v>380</v>
      </c>
      <c r="F1010" s="216" t="s">
        <v>1532</v>
      </c>
      <c r="G1010" s="216"/>
    </row>
    <row r="1011" spans="1:7">
      <c r="A1011" s="237">
        <v>11</v>
      </c>
      <c r="B1011" s="237"/>
      <c r="C1011" s="238" t="s">
        <v>1580</v>
      </c>
      <c r="D1011" s="216" t="s">
        <v>1579</v>
      </c>
      <c r="E1011" s="224">
        <v>380</v>
      </c>
      <c r="F1011" s="216" t="s">
        <v>1532</v>
      </c>
      <c r="G1011" s="216"/>
    </row>
    <row r="1012" spans="1:7">
      <c r="A1012" s="237">
        <v>12</v>
      </c>
      <c r="B1012" s="237"/>
      <c r="C1012" s="216" t="s">
        <v>1498</v>
      </c>
      <c r="D1012" s="216" t="s">
        <v>1578</v>
      </c>
      <c r="E1012" s="224">
        <v>100</v>
      </c>
      <c r="F1012" s="216" t="s">
        <v>1532</v>
      </c>
      <c r="G1012" s="216"/>
    </row>
    <row r="1013" spans="1:7" ht="24">
      <c r="A1013" s="219" t="s">
        <v>620</v>
      </c>
      <c r="B1013" s="220"/>
      <c r="C1013" s="220"/>
      <c r="D1013" s="224"/>
      <c r="E1013" s="224">
        <f>SUM(E1001:E1012)</f>
        <v>2620</v>
      </c>
      <c r="F1013" s="223" t="s">
        <v>3085</v>
      </c>
      <c r="G1013" s="224" t="s">
        <v>1357</v>
      </c>
    </row>
    <row r="1014" spans="1:7">
      <c r="A1014" s="225"/>
      <c r="B1014" s="225"/>
      <c r="C1014" s="225"/>
      <c r="D1014" s="225"/>
      <c r="E1014" s="226"/>
      <c r="F1014" s="226"/>
      <c r="G1014" s="225"/>
    </row>
    <row r="1015" spans="1:7" ht="18.75">
      <c r="A1015" s="243" t="s">
        <v>3114</v>
      </c>
      <c r="B1015" s="243"/>
      <c r="C1015" s="243"/>
      <c r="D1015" s="243"/>
      <c r="E1015" s="243"/>
      <c r="F1015" s="243"/>
      <c r="G1015" s="243"/>
    </row>
    <row r="1016" spans="1:7" ht="36">
      <c r="A1016" s="215" t="s">
        <v>594</v>
      </c>
      <c r="B1016" s="215" t="s">
        <v>595</v>
      </c>
      <c r="C1016" s="215" t="s">
        <v>596</v>
      </c>
      <c r="D1016" s="215" t="s">
        <v>597</v>
      </c>
      <c r="E1016" s="215" t="s">
        <v>598</v>
      </c>
      <c r="F1016" s="215" t="s">
        <v>2754</v>
      </c>
      <c r="G1016" s="215" t="s">
        <v>2755</v>
      </c>
    </row>
    <row r="1017" spans="1:7" ht="22.5">
      <c r="A1017" s="237">
        <v>1</v>
      </c>
      <c r="B1017" s="237" t="s">
        <v>1581</v>
      </c>
      <c r="C1017" s="216" t="s">
        <v>1462</v>
      </c>
      <c r="D1017" s="216" t="s">
        <v>1582</v>
      </c>
      <c r="E1017" s="216">
        <f>200+200+200+100</f>
        <v>700</v>
      </c>
      <c r="F1017" s="216" t="s">
        <v>1264</v>
      </c>
      <c r="G1017" s="216"/>
    </row>
    <row r="1018" spans="1:7" ht="22.5">
      <c r="A1018" s="237">
        <v>2</v>
      </c>
      <c r="B1018" s="237" t="s">
        <v>1581</v>
      </c>
      <c r="C1018" s="216" t="s">
        <v>1464</v>
      </c>
      <c r="D1018" s="216" t="s">
        <v>1582</v>
      </c>
      <c r="E1018" s="216">
        <f>200+200+200+100</f>
        <v>700</v>
      </c>
      <c r="F1018" s="216" t="s">
        <v>1264</v>
      </c>
      <c r="G1018" s="216"/>
    </row>
    <row r="1019" spans="1:7" ht="22.5">
      <c r="A1019" s="237">
        <v>3</v>
      </c>
      <c r="B1019" s="237" t="s">
        <v>1581</v>
      </c>
      <c r="C1019" s="216" t="s">
        <v>1465</v>
      </c>
      <c r="D1019" s="216" t="s">
        <v>1582</v>
      </c>
      <c r="E1019" s="216">
        <f>200+200+200+100</f>
        <v>700</v>
      </c>
      <c r="F1019" s="216" t="s">
        <v>1264</v>
      </c>
      <c r="G1019" s="216"/>
    </row>
    <row r="1020" spans="1:7" ht="24">
      <c r="A1020" s="237">
        <v>4</v>
      </c>
      <c r="B1020" s="237" t="s">
        <v>1581</v>
      </c>
      <c r="C1020" s="216" t="s">
        <v>1583</v>
      </c>
      <c r="D1020" s="216" t="s">
        <v>1584</v>
      </c>
      <c r="E1020" s="216">
        <v>1000</v>
      </c>
      <c r="F1020" s="216" t="s">
        <v>1315</v>
      </c>
      <c r="G1020" s="216"/>
    </row>
    <row r="1021" spans="1:7" ht="24">
      <c r="A1021" s="219" t="s">
        <v>620</v>
      </c>
      <c r="B1021" s="220"/>
      <c r="C1021" s="220"/>
      <c r="D1021" s="224"/>
      <c r="E1021" s="224">
        <f>SUM(E1017:E1020)</f>
        <v>3100</v>
      </c>
      <c r="F1021" s="223" t="s">
        <v>3085</v>
      </c>
      <c r="G1021" s="224" t="s">
        <v>1357</v>
      </c>
    </row>
    <row r="1022" spans="1:7">
      <c r="A1022" s="225"/>
      <c r="B1022" s="225"/>
      <c r="C1022" s="225"/>
      <c r="D1022" s="225"/>
      <c r="E1022" s="226"/>
      <c r="F1022" s="226"/>
      <c r="G1022" s="225"/>
    </row>
    <row r="1023" spans="1:7">
      <c r="A1023" s="225"/>
      <c r="B1023" s="225"/>
      <c r="C1023" s="225"/>
      <c r="D1023" s="225"/>
      <c r="E1023" s="226"/>
      <c r="F1023" s="226"/>
      <c r="G1023" s="225"/>
    </row>
    <row r="1024" spans="1:7" ht="18.75">
      <c r="A1024" s="243" t="s">
        <v>225</v>
      </c>
      <c r="B1024" s="243"/>
      <c r="C1024" s="243"/>
      <c r="D1024" s="243"/>
      <c r="E1024" s="243"/>
      <c r="F1024" s="243"/>
      <c r="G1024" s="243"/>
    </row>
    <row r="1025" spans="1:7" ht="36">
      <c r="A1025" s="215" t="s">
        <v>594</v>
      </c>
      <c r="B1025" s="215" t="s">
        <v>595</v>
      </c>
      <c r="C1025" s="215" t="s">
        <v>596</v>
      </c>
      <c r="D1025" s="215" t="s">
        <v>597</v>
      </c>
      <c r="E1025" s="215" t="s">
        <v>598</v>
      </c>
      <c r="F1025" s="215" t="s">
        <v>2754</v>
      </c>
      <c r="G1025" s="215" t="s">
        <v>2755</v>
      </c>
    </row>
    <row r="1026" spans="1:7">
      <c r="A1026" s="237">
        <v>1</v>
      </c>
      <c r="B1026" s="237"/>
      <c r="C1026" s="216" t="s">
        <v>1393</v>
      </c>
      <c r="D1026" s="238" t="s">
        <v>1585</v>
      </c>
      <c r="E1026" s="224">
        <v>50</v>
      </c>
      <c r="F1026" s="216" t="s">
        <v>1259</v>
      </c>
      <c r="G1026" s="216"/>
    </row>
    <row r="1027" spans="1:7">
      <c r="A1027" s="237">
        <v>2</v>
      </c>
      <c r="B1027" s="237"/>
      <c r="C1027" s="217" t="s">
        <v>627</v>
      </c>
      <c r="D1027" s="217" t="s">
        <v>1370</v>
      </c>
      <c r="E1027" s="224">
        <v>50</v>
      </c>
      <c r="F1027" s="216" t="s">
        <v>1259</v>
      </c>
      <c r="G1027" s="216"/>
    </row>
    <row r="1028" spans="1:7">
      <c r="A1028" s="237">
        <v>3</v>
      </c>
      <c r="B1028" s="237"/>
      <c r="C1028" s="216" t="s">
        <v>1338</v>
      </c>
      <c r="D1028" s="237" t="s">
        <v>1339</v>
      </c>
      <c r="E1028" s="224">
        <v>180</v>
      </c>
      <c r="F1028" s="216" t="s">
        <v>1259</v>
      </c>
      <c r="G1028" s="216"/>
    </row>
    <row r="1029" spans="1:7">
      <c r="A1029" s="237">
        <v>4</v>
      </c>
      <c r="B1029" s="237"/>
      <c r="C1029" s="216" t="s">
        <v>648</v>
      </c>
      <c r="D1029" s="238" t="s">
        <v>1585</v>
      </c>
      <c r="E1029" s="224">
        <v>50</v>
      </c>
      <c r="F1029" s="216" t="s">
        <v>1259</v>
      </c>
      <c r="G1029" s="216"/>
    </row>
    <row r="1030" spans="1:7">
      <c r="A1030" s="237">
        <v>5</v>
      </c>
      <c r="B1030" s="237"/>
      <c r="C1030" s="217" t="s">
        <v>1343</v>
      </c>
      <c r="D1030" s="217" t="s">
        <v>1344</v>
      </c>
      <c r="E1030" s="224">
        <f>100</f>
        <v>100</v>
      </c>
      <c r="F1030" s="216" t="s">
        <v>1259</v>
      </c>
      <c r="G1030" s="216"/>
    </row>
    <row r="1031" spans="1:7">
      <c r="A1031" s="237">
        <v>6</v>
      </c>
      <c r="B1031" s="237"/>
      <c r="C1031" s="217" t="s">
        <v>1383</v>
      </c>
      <c r="D1031" s="238" t="s">
        <v>1585</v>
      </c>
      <c r="E1031" s="224">
        <v>50</v>
      </c>
      <c r="F1031" s="216" t="s">
        <v>1259</v>
      </c>
      <c r="G1031" s="216"/>
    </row>
    <row r="1032" spans="1:7">
      <c r="A1032" s="237">
        <v>7</v>
      </c>
      <c r="B1032" s="237"/>
      <c r="C1032" s="216" t="s">
        <v>1346</v>
      </c>
      <c r="D1032" s="216" t="s">
        <v>1347</v>
      </c>
      <c r="E1032" s="224">
        <f>100+60</f>
        <v>160</v>
      </c>
      <c r="F1032" s="216" t="s">
        <v>1259</v>
      </c>
      <c r="G1032" s="216"/>
    </row>
    <row r="1033" spans="1:7">
      <c r="A1033" s="237">
        <v>8</v>
      </c>
      <c r="B1033" s="237"/>
      <c r="C1033" s="216" t="s">
        <v>588</v>
      </c>
      <c r="D1033" s="217" t="s">
        <v>1345</v>
      </c>
      <c r="E1033" s="224">
        <f>100+50</f>
        <v>150</v>
      </c>
      <c r="F1033" s="216" t="s">
        <v>1259</v>
      </c>
      <c r="G1033" s="216"/>
    </row>
    <row r="1034" spans="1:7">
      <c r="A1034" s="237">
        <v>9</v>
      </c>
      <c r="B1034" s="237"/>
      <c r="C1034" s="217" t="s">
        <v>1348</v>
      </c>
      <c r="D1034" s="217" t="s">
        <v>1473</v>
      </c>
      <c r="E1034" s="224">
        <f>100+70</f>
        <v>170</v>
      </c>
      <c r="F1034" s="216" t="s">
        <v>1259</v>
      </c>
      <c r="G1034" s="216"/>
    </row>
    <row r="1035" spans="1:7">
      <c r="A1035" s="237">
        <v>10</v>
      </c>
      <c r="B1035" s="237"/>
      <c r="C1035" s="238" t="s">
        <v>1358</v>
      </c>
      <c r="D1035" s="238" t="s">
        <v>1475</v>
      </c>
      <c r="E1035" s="224">
        <f>100+168*5</f>
        <v>940</v>
      </c>
      <c r="F1035" s="216" t="s">
        <v>1397</v>
      </c>
      <c r="G1035" s="216"/>
    </row>
    <row r="1036" spans="1:7">
      <c r="A1036" s="237">
        <v>11</v>
      </c>
      <c r="B1036" s="237"/>
      <c r="C1036" s="238" t="s">
        <v>1292</v>
      </c>
      <c r="D1036" s="238" t="s">
        <v>1475</v>
      </c>
      <c r="E1036" s="224">
        <f>100+48*5</f>
        <v>340</v>
      </c>
      <c r="F1036" s="216" t="s">
        <v>1264</v>
      </c>
      <c r="G1036" s="216"/>
    </row>
    <row r="1037" spans="1:7" ht="24">
      <c r="A1037" s="219" t="s">
        <v>620</v>
      </c>
      <c r="B1037" s="220"/>
      <c r="C1037" s="220"/>
      <c r="D1037" s="224"/>
      <c r="E1037" s="224">
        <f>SUM(E1026:E1036)</f>
        <v>2240</v>
      </c>
      <c r="F1037" s="223" t="s">
        <v>3085</v>
      </c>
      <c r="G1037" s="224" t="s">
        <v>1357</v>
      </c>
    </row>
    <row r="1038" spans="1:7">
      <c r="A1038" s="225"/>
      <c r="B1038" s="225"/>
      <c r="C1038" s="225"/>
      <c r="D1038" s="225"/>
      <c r="E1038" s="226"/>
      <c r="F1038" s="226"/>
      <c r="G1038" s="225"/>
    </row>
    <row r="1039" spans="1:7" ht="18.75">
      <c r="A1039" s="243" t="s">
        <v>226</v>
      </c>
      <c r="B1039" s="243"/>
      <c r="C1039" s="243"/>
      <c r="D1039" s="243"/>
      <c r="E1039" s="243"/>
      <c r="F1039" s="243"/>
      <c r="G1039" s="243"/>
    </row>
    <row r="1040" spans="1:7" ht="36">
      <c r="A1040" s="215" t="s">
        <v>594</v>
      </c>
      <c r="B1040" s="215" t="s">
        <v>595</v>
      </c>
      <c r="C1040" s="215" t="s">
        <v>596</v>
      </c>
      <c r="D1040" s="215" t="s">
        <v>597</v>
      </c>
      <c r="E1040" s="215" t="s">
        <v>598</v>
      </c>
      <c r="F1040" s="215" t="s">
        <v>2754</v>
      </c>
      <c r="G1040" s="215" t="s">
        <v>2755</v>
      </c>
    </row>
    <row r="1041" spans="1:7">
      <c r="A1041" s="237">
        <v>1</v>
      </c>
      <c r="B1041" s="237"/>
      <c r="C1041" s="216" t="s">
        <v>1393</v>
      </c>
      <c r="D1041" s="238" t="s">
        <v>1585</v>
      </c>
      <c r="E1041" s="224">
        <v>50</v>
      </c>
      <c r="F1041" s="216" t="s">
        <v>1259</v>
      </c>
      <c r="G1041" s="216"/>
    </row>
    <row r="1042" spans="1:7">
      <c r="A1042" s="237">
        <v>2</v>
      </c>
      <c r="B1042" s="237"/>
      <c r="C1042" s="217" t="s">
        <v>627</v>
      </c>
      <c r="D1042" s="217" t="s">
        <v>1370</v>
      </c>
      <c r="E1042" s="224">
        <v>50</v>
      </c>
      <c r="F1042" s="216" t="s">
        <v>1259</v>
      </c>
      <c r="G1042" s="216"/>
    </row>
    <row r="1043" spans="1:7">
      <c r="A1043" s="237">
        <v>3</v>
      </c>
      <c r="B1043" s="237"/>
      <c r="C1043" s="216" t="s">
        <v>1338</v>
      </c>
      <c r="D1043" s="237" t="s">
        <v>1339</v>
      </c>
      <c r="E1043" s="224">
        <v>180</v>
      </c>
      <c r="F1043" s="216" t="s">
        <v>1259</v>
      </c>
      <c r="G1043" s="216"/>
    </row>
    <row r="1044" spans="1:7">
      <c r="A1044" s="237">
        <v>4</v>
      </c>
      <c r="B1044" s="237"/>
      <c r="C1044" s="217" t="s">
        <v>1336</v>
      </c>
      <c r="D1044" s="218" t="s">
        <v>1337</v>
      </c>
      <c r="E1044" s="224">
        <v>100</v>
      </c>
      <c r="F1044" s="216" t="s">
        <v>1259</v>
      </c>
      <c r="G1044" s="216"/>
    </row>
    <row r="1045" spans="1:7">
      <c r="A1045" s="237">
        <v>5</v>
      </c>
      <c r="B1045" s="237"/>
      <c r="C1045" s="216" t="s">
        <v>648</v>
      </c>
      <c r="D1045" s="238" t="s">
        <v>1585</v>
      </c>
      <c r="E1045" s="224">
        <v>50</v>
      </c>
      <c r="F1045" s="216" t="s">
        <v>1259</v>
      </c>
      <c r="G1045" s="216"/>
    </row>
    <row r="1046" spans="1:7">
      <c r="A1046" s="237">
        <v>6</v>
      </c>
      <c r="B1046" s="237"/>
      <c r="C1046" s="217" t="s">
        <v>1343</v>
      </c>
      <c r="D1046" s="217" t="s">
        <v>1344</v>
      </c>
      <c r="E1046" s="224">
        <f>100</f>
        <v>100</v>
      </c>
      <c r="F1046" s="216" t="s">
        <v>1259</v>
      </c>
      <c r="G1046" s="216"/>
    </row>
    <row r="1047" spans="1:7">
      <c r="A1047" s="237">
        <v>7</v>
      </c>
      <c r="B1047" s="237"/>
      <c r="C1047" s="217" t="s">
        <v>1383</v>
      </c>
      <c r="D1047" s="238" t="s">
        <v>1585</v>
      </c>
      <c r="E1047" s="224">
        <v>50</v>
      </c>
      <c r="F1047" s="216" t="s">
        <v>1259</v>
      </c>
      <c r="G1047" s="216"/>
    </row>
    <row r="1048" spans="1:7">
      <c r="A1048" s="237">
        <v>8</v>
      </c>
      <c r="B1048" s="237"/>
      <c r="C1048" s="216" t="s">
        <v>1346</v>
      </c>
      <c r="D1048" s="216" t="s">
        <v>1347</v>
      </c>
      <c r="E1048" s="224">
        <f>100+60</f>
        <v>160</v>
      </c>
      <c r="F1048" s="216" t="s">
        <v>1259</v>
      </c>
      <c r="G1048" s="216"/>
    </row>
    <row r="1049" spans="1:7">
      <c r="A1049" s="237">
        <v>9</v>
      </c>
      <c r="B1049" s="237"/>
      <c r="C1049" s="216" t="s">
        <v>588</v>
      </c>
      <c r="D1049" s="217" t="s">
        <v>1345</v>
      </c>
      <c r="E1049" s="224">
        <f>100+50</f>
        <v>150</v>
      </c>
      <c r="F1049" s="216" t="s">
        <v>1259</v>
      </c>
      <c r="G1049" s="216"/>
    </row>
    <row r="1050" spans="1:7">
      <c r="A1050" s="237">
        <v>10</v>
      </c>
      <c r="B1050" s="237"/>
      <c r="C1050" s="216" t="s">
        <v>805</v>
      </c>
      <c r="D1050" s="216" t="s">
        <v>1380</v>
      </c>
      <c r="E1050" s="224">
        <f>100+280</f>
        <v>380</v>
      </c>
      <c r="F1050" s="216" t="s">
        <v>1264</v>
      </c>
      <c r="G1050" s="216"/>
    </row>
    <row r="1051" spans="1:7">
      <c r="A1051" s="237">
        <v>11</v>
      </c>
      <c r="B1051" s="237"/>
      <c r="C1051" s="238" t="s">
        <v>1358</v>
      </c>
      <c r="D1051" s="238" t="s">
        <v>1475</v>
      </c>
      <c r="E1051" s="224">
        <f>100+168*5</f>
        <v>940</v>
      </c>
      <c r="F1051" s="216" t="s">
        <v>1397</v>
      </c>
      <c r="G1051" s="216"/>
    </row>
    <row r="1052" spans="1:7">
      <c r="A1052" s="237">
        <v>12</v>
      </c>
      <c r="B1052" s="237"/>
      <c r="C1052" s="238" t="s">
        <v>1292</v>
      </c>
      <c r="D1052" s="238" t="s">
        <v>1475</v>
      </c>
      <c r="E1052" s="224">
        <f>100+48*5</f>
        <v>340</v>
      </c>
      <c r="F1052" s="216" t="s">
        <v>1264</v>
      </c>
      <c r="G1052" s="216"/>
    </row>
    <row r="1053" spans="1:7">
      <c r="A1053" s="237">
        <v>13</v>
      </c>
      <c r="B1053" s="237"/>
      <c r="C1053" s="216" t="s">
        <v>1390</v>
      </c>
      <c r="D1053" s="217" t="s">
        <v>1391</v>
      </c>
      <c r="E1053" s="224">
        <f>100+600*8</f>
        <v>4900</v>
      </c>
      <c r="F1053" s="216" t="s">
        <v>1586</v>
      </c>
      <c r="G1053" s="216"/>
    </row>
    <row r="1054" spans="1:7" ht="24">
      <c r="A1054" s="237">
        <v>14</v>
      </c>
      <c r="B1054" s="237"/>
      <c r="C1054" s="216" t="s">
        <v>1355</v>
      </c>
      <c r="D1054" s="216" t="s">
        <v>1587</v>
      </c>
      <c r="E1054" s="224">
        <f>100+300*8</f>
        <v>2500</v>
      </c>
      <c r="F1054" s="216" t="s">
        <v>1530</v>
      </c>
      <c r="G1054" s="216"/>
    </row>
    <row r="1055" spans="1:7" ht="24">
      <c r="A1055" s="219" t="s">
        <v>620</v>
      </c>
      <c r="B1055" s="220"/>
      <c r="C1055" s="220"/>
      <c r="D1055" s="224"/>
      <c r="E1055" s="224">
        <f>SUM(E1041:E1054)</f>
        <v>9950</v>
      </c>
      <c r="F1055" s="223" t="s">
        <v>3085</v>
      </c>
      <c r="G1055" s="224" t="s">
        <v>1357</v>
      </c>
    </row>
    <row r="1056" spans="1:7">
      <c r="A1056" s="225"/>
      <c r="B1056" s="225"/>
      <c r="C1056" s="225"/>
      <c r="D1056" s="225"/>
      <c r="E1056" s="226"/>
      <c r="F1056" s="226"/>
      <c r="G1056" s="225"/>
    </row>
    <row r="1057" spans="1:7" ht="18.75">
      <c r="A1057" s="244" t="s">
        <v>227</v>
      </c>
      <c r="B1057" s="244"/>
      <c r="C1057" s="244"/>
      <c r="D1057" s="244"/>
      <c r="E1057" s="244"/>
      <c r="F1057" s="244"/>
      <c r="G1057" s="244"/>
    </row>
    <row r="1058" spans="1:7" ht="36">
      <c r="A1058" s="215" t="s">
        <v>594</v>
      </c>
      <c r="B1058" s="215" t="s">
        <v>595</v>
      </c>
      <c r="C1058" s="215" t="s">
        <v>596</v>
      </c>
      <c r="D1058" s="215" t="s">
        <v>597</v>
      </c>
      <c r="E1058" s="215" t="s">
        <v>598</v>
      </c>
      <c r="F1058" s="215" t="s">
        <v>2754</v>
      </c>
      <c r="G1058" s="215" t="s">
        <v>2755</v>
      </c>
    </row>
    <row r="1059" spans="1:7">
      <c r="A1059" s="237">
        <v>1</v>
      </c>
      <c r="B1059" s="237"/>
      <c r="C1059" s="217" t="s">
        <v>1327</v>
      </c>
      <c r="D1059" s="218" t="s">
        <v>1588</v>
      </c>
      <c r="E1059" s="224">
        <v>50</v>
      </c>
      <c r="F1059" s="216" t="s">
        <v>1259</v>
      </c>
      <c r="G1059" s="216"/>
    </row>
    <row r="1060" spans="1:7">
      <c r="A1060" s="237">
        <v>2</v>
      </c>
      <c r="B1060" s="237"/>
      <c r="C1060" s="217" t="s">
        <v>1589</v>
      </c>
      <c r="D1060" s="217" t="s">
        <v>1588</v>
      </c>
      <c r="E1060" s="224">
        <v>100</v>
      </c>
      <c r="F1060" s="216" t="s">
        <v>1259</v>
      </c>
      <c r="G1060" s="216"/>
    </row>
    <row r="1061" spans="1:7">
      <c r="A1061" s="237">
        <v>3</v>
      </c>
      <c r="B1061" s="237"/>
      <c r="C1061" s="217" t="s">
        <v>1383</v>
      </c>
      <c r="D1061" s="218" t="s">
        <v>1588</v>
      </c>
      <c r="E1061" s="224">
        <v>50</v>
      </c>
      <c r="F1061" s="216" t="s">
        <v>1259</v>
      </c>
      <c r="G1061" s="216"/>
    </row>
    <row r="1062" spans="1:7">
      <c r="A1062" s="237">
        <v>4</v>
      </c>
      <c r="B1062" s="237"/>
      <c r="C1062" s="217" t="s">
        <v>1343</v>
      </c>
      <c r="D1062" s="217" t="s">
        <v>1344</v>
      </c>
      <c r="E1062" s="224">
        <f>100</f>
        <v>100</v>
      </c>
      <c r="F1062" s="216" t="s">
        <v>1259</v>
      </c>
      <c r="G1062" s="216"/>
    </row>
    <row r="1063" spans="1:7">
      <c r="A1063" s="237">
        <v>5</v>
      </c>
      <c r="B1063" s="237"/>
      <c r="C1063" s="217" t="s">
        <v>999</v>
      </c>
      <c r="D1063" s="217" t="s">
        <v>1365</v>
      </c>
      <c r="E1063" s="224">
        <f>100+60</f>
        <v>160</v>
      </c>
      <c r="F1063" s="216" t="s">
        <v>1264</v>
      </c>
      <c r="G1063" s="216"/>
    </row>
    <row r="1064" spans="1:7">
      <c r="A1064" s="237">
        <v>6</v>
      </c>
      <c r="B1064" s="237"/>
      <c r="C1064" s="217" t="s">
        <v>1348</v>
      </c>
      <c r="D1064" s="217" t="s">
        <v>1473</v>
      </c>
      <c r="E1064" s="224">
        <f>100+70</f>
        <v>170</v>
      </c>
      <c r="F1064" s="216" t="s">
        <v>1264</v>
      </c>
      <c r="G1064" s="216"/>
    </row>
    <row r="1065" spans="1:7">
      <c r="A1065" s="237">
        <v>7</v>
      </c>
      <c r="B1065" s="237"/>
      <c r="C1065" s="216" t="s">
        <v>1042</v>
      </c>
      <c r="D1065" s="216" t="s">
        <v>1445</v>
      </c>
      <c r="E1065" s="224">
        <f>100+100</f>
        <v>200</v>
      </c>
      <c r="F1065" s="216" t="s">
        <v>1264</v>
      </c>
      <c r="G1065" s="216"/>
    </row>
    <row r="1066" spans="1:7">
      <c r="A1066" s="237">
        <v>8</v>
      </c>
      <c r="B1066" s="237"/>
      <c r="C1066" s="217" t="s">
        <v>1350</v>
      </c>
      <c r="D1066" s="217" t="s">
        <v>1351</v>
      </c>
      <c r="E1066" s="224">
        <f>100+100</f>
        <v>200</v>
      </c>
      <c r="F1066" s="216" t="s">
        <v>1264</v>
      </c>
      <c r="G1066" s="216"/>
    </row>
    <row r="1067" spans="1:7">
      <c r="A1067" s="237">
        <v>9</v>
      </c>
      <c r="B1067" s="237"/>
      <c r="C1067" s="216" t="s">
        <v>1346</v>
      </c>
      <c r="D1067" s="218" t="s">
        <v>1439</v>
      </c>
      <c r="E1067" s="224">
        <f>100+60</f>
        <v>160</v>
      </c>
      <c r="F1067" s="216" t="s">
        <v>1264</v>
      </c>
      <c r="G1067" s="216"/>
    </row>
    <row r="1068" spans="1:7">
      <c r="A1068" s="237">
        <v>10</v>
      </c>
      <c r="B1068" s="237"/>
      <c r="C1068" s="217" t="s">
        <v>809</v>
      </c>
      <c r="D1068" s="217" t="s">
        <v>1385</v>
      </c>
      <c r="E1068" s="224">
        <f>100+150</f>
        <v>250</v>
      </c>
      <c r="F1068" s="216" t="s">
        <v>1264</v>
      </c>
      <c r="G1068" s="216"/>
    </row>
    <row r="1069" spans="1:7">
      <c r="A1069" s="237">
        <v>11</v>
      </c>
      <c r="B1069" s="237"/>
      <c r="C1069" s="217" t="s">
        <v>1353</v>
      </c>
      <c r="D1069" s="217" t="s">
        <v>1388</v>
      </c>
      <c r="E1069" s="224">
        <f>100+24*5</f>
        <v>220</v>
      </c>
      <c r="F1069" s="216" t="s">
        <v>1264</v>
      </c>
      <c r="G1069" s="216"/>
    </row>
    <row r="1070" spans="1:7">
      <c r="A1070" s="237">
        <v>12</v>
      </c>
      <c r="B1070" s="237"/>
      <c r="C1070" s="217" t="s">
        <v>1292</v>
      </c>
      <c r="D1070" s="218" t="s">
        <v>1590</v>
      </c>
      <c r="E1070" s="224">
        <f>100+100</f>
        <v>200</v>
      </c>
      <c r="F1070" s="216" t="s">
        <v>1264</v>
      </c>
      <c r="G1070" s="216"/>
    </row>
    <row r="1071" spans="1:7">
      <c r="A1071" s="237">
        <v>13</v>
      </c>
      <c r="B1071" s="237"/>
      <c r="C1071" s="216" t="s">
        <v>1505</v>
      </c>
      <c r="D1071" s="216" t="s">
        <v>1444</v>
      </c>
      <c r="E1071" s="224">
        <f>100+100</f>
        <v>200</v>
      </c>
      <c r="F1071" s="216" t="s">
        <v>1264</v>
      </c>
      <c r="G1071" s="216"/>
    </row>
    <row r="1072" spans="1:7">
      <c r="A1072" s="237">
        <v>14</v>
      </c>
      <c r="B1072" s="237"/>
      <c r="C1072" s="216" t="s">
        <v>1506</v>
      </c>
      <c r="D1072" s="216" t="s">
        <v>1444</v>
      </c>
      <c r="E1072" s="224">
        <f>100+100+100</f>
        <v>300</v>
      </c>
      <c r="F1072" s="216" t="s">
        <v>1397</v>
      </c>
      <c r="G1072" s="216"/>
    </row>
    <row r="1073" spans="1:7" ht="24">
      <c r="A1073" s="219" t="s">
        <v>620</v>
      </c>
      <c r="B1073" s="220"/>
      <c r="C1073" s="220"/>
      <c r="D1073" s="224"/>
      <c r="E1073" s="224">
        <f>SUM(E1059:E1072)</f>
        <v>2360</v>
      </c>
      <c r="F1073" s="223" t="s">
        <v>3085</v>
      </c>
      <c r="G1073" s="224" t="s">
        <v>1357</v>
      </c>
    </row>
    <row r="1074" spans="1:7">
      <c r="A1074" s="225"/>
      <c r="B1074" s="225"/>
      <c r="C1074" s="225"/>
      <c r="D1074" s="225"/>
      <c r="E1074" s="226"/>
      <c r="F1074" s="226"/>
      <c r="G1074" s="225"/>
    </row>
    <row r="1075" spans="1:7" ht="18.75">
      <c r="A1075" s="244" t="s">
        <v>228</v>
      </c>
      <c r="B1075" s="244"/>
      <c r="C1075" s="244"/>
      <c r="D1075" s="244"/>
      <c r="E1075" s="244"/>
      <c r="F1075" s="244"/>
      <c r="G1075" s="244"/>
    </row>
    <row r="1076" spans="1:7" ht="36">
      <c r="A1076" s="215" t="s">
        <v>594</v>
      </c>
      <c r="B1076" s="215" t="s">
        <v>595</v>
      </c>
      <c r="C1076" s="215" t="s">
        <v>596</v>
      </c>
      <c r="D1076" s="215" t="s">
        <v>597</v>
      </c>
      <c r="E1076" s="215" t="s">
        <v>598</v>
      </c>
      <c r="F1076" s="215" t="s">
        <v>2754</v>
      </c>
      <c r="G1076" s="215" t="s">
        <v>2755</v>
      </c>
    </row>
    <row r="1077" spans="1:7">
      <c r="A1077" s="237">
        <v>1</v>
      </c>
      <c r="B1077" s="237"/>
      <c r="C1077" s="217" t="s">
        <v>1327</v>
      </c>
      <c r="D1077" s="218" t="s">
        <v>1588</v>
      </c>
      <c r="E1077" s="224">
        <v>50</v>
      </c>
      <c r="F1077" s="216" t="s">
        <v>1259</v>
      </c>
      <c r="G1077" s="216"/>
    </row>
    <row r="1078" spans="1:7">
      <c r="A1078" s="237">
        <v>2</v>
      </c>
      <c r="B1078" s="237"/>
      <c r="C1078" s="217" t="s">
        <v>1589</v>
      </c>
      <c r="D1078" s="217" t="s">
        <v>1588</v>
      </c>
      <c r="E1078" s="224">
        <v>100</v>
      </c>
      <c r="F1078" s="216" t="s">
        <v>1259</v>
      </c>
      <c r="G1078" s="216"/>
    </row>
    <row r="1079" spans="1:7">
      <c r="A1079" s="237">
        <v>3</v>
      </c>
      <c r="B1079" s="237"/>
      <c r="C1079" s="217" t="s">
        <v>1383</v>
      </c>
      <c r="D1079" s="218" t="s">
        <v>1588</v>
      </c>
      <c r="E1079" s="224">
        <v>50</v>
      </c>
      <c r="F1079" s="216" t="s">
        <v>1259</v>
      </c>
      <c r="G1079" s="216"/>
    </row>
    <row r="1080" spans="1:7">
      <c r="A1080" s="237">
        <v>4</v>
      </c>
      <c r="B1080" s="237"/>
      <c r="C1080" s="217" t="s">
        <v>1343</v>
      </c>
      <c r="D1080" s="217" t="s">
        <v>1344</v>
      </c>
      <c r="E1080" s="224">
        <f>100</f>
        <v>100</v>
      </c>
      <c r="F1080" s="216" t="s">
        <v>1259</v>
      </c>
      <c r="G1080" s="216"/>
    </row>
    <row r="1081" spans="1:7">
      <c r="A1081" s="237">
        <v>5</v>
      </c>
      <c r="B1081" s="237"/>
      <c r="C1081" s="217" t="s">
        <v>999</v>
      </c>
      <c r="D1081" s="217" t="s">
        <v>1365</v>
      </c>
      <c r="E1081" s="224">
        <f>100+60</f>
        <v>160</v>
      </c>
      <c r="F1081" s="216" t="s">
        <v>1264</v>
      </c>
      <c r="G1081" s="216"/>
    </row>
    <row r="1082" spans="1:7">
      <c r="A1082" s="237">
        <v>6</v>
      </c>
      <c r="B1082" s="237"/>
      <c r="C1082" s="217" t="s">
        <v>1348</v>
      </c>
      <c r="D1082" s="217" t="s">
        <v>1473</v>
      </c>
      <c r="E1082" s="224">
        <f>100+70</f>
        <v>170</v>
      </c>
      <c r="F1082" s="216" t="s">
        <v>1264</v>
      </c>
      <c r="G1082" s="216"/>
    </row>
    <row r="1083" spans="1:7">
      <c r="A1083" s="237">
        <v>7</v>
      </c>
      <c r="B1083" s="237"/>
      <c r="C1083" s="216" t="s">
        <v>1042</v>
      </c>
      <c r="D1083" s="216" t="s">
        <v>1445</v>
      </c>
      <c r="E1083" s="224">
        <f>100+100</f>
        <v>200</v>
      </c>
      <c r="F1083" s="216" t="s">
        <v>1264</v>
      </c>
      <c r="G1083" s="216"/>
    </row>
    <row r="1084" spans="1:7">
      <c r="A1084" s="237">
        <v>8</v>
      </c>
      <c r="B1084" s="237"/>
      <c r="C1084" s="217" t="s">
        <v>1350</v>
      </c>
      <c r="D1084" s="217" t="s">
        <v>1351</v>
      </c>
      <c r="E1084" s="224">
        <f>100+100</f>
        <v>200</v>
      </c>
      <c r="F1084" s="216" t="s">
        <v>1264</v>
      </c>
      <c r="G1084" s="216"/>
    </row>
    <row r="1085" spans="1:7">
      <c r="A1085" s="237">
        <v>9</v>
      </c>
      <c r="B1085" s="237"/>
      <c r="C1085" s="217" t="s">
        <v>809</v>
      </c>
      <c r="D1085" s="217" t="s">
        <v>1385</v>
      </c>
      <c r="E1085" s="224">
        <f>100+150</f>
        <v>250</v>
      </c>
      <c r="F1085" s="216" t="s">
        <v>1264</v>
      </c>
      <c r="G1085" s="216"/>
    </row>
    <row r="1086" spans="1:7">
      <c r="A1086" s="237">
        <v>10</v>
      </c>
      <c r="B1086" s="237"/>
      <c r="C1086" s="217" t="s">
        <v>1353</v>
      </c>
      <c r="D1086" s="217" t="s">
        <v>1388</v>
      </c>
      <c r="E1086" s="224">
        <f>100+24*5</f>
        <v>220</v>
      </c>
      <c r="F1086" s="216" t="s">
        <v>1264</v>
      </c>
      <c r="G1086" s="216"/>
    </row>
    <row r="1087" spans="1:7">
      <c r="A1087" s="237">
        <v>11</v>
      </c>
      <c r="B1087" s="237"/>
      <c r="C1087" s="217" t="s">
        <v>1292</v>
      </c>
      <c r="D1087" s="218" t="s">
        <v>1590</v>
      </c>
      <c r="E1087" s="224">
        <f>100+100</f>
        <v>200</v>
      </c>
      <c r="F1087" s="216" t="s">
        <v>1264</v>
      </c>
      <c r="G1087" s="216"/>
    </row>
    <row r="1088" spans="1:7">
      <c r="A1088" s="237">
        <v>12</v>
      </c>
      <c r="B1088" s="237"/>
      <c r="C1088" s="216" t="s">
        <v>1505</v>
      </c>
      <c r="D1088" s="216" t="s">
        <v>1444</v>
      </c>
      <c r="E1088" s="224">
        <f>100+100</f>
        <v>200</v>
      </c>
      <c r="F1088" s="216" t="s">
        <v>1264</v>
      </c>
      <c r="G1088" s="216"/>
    </row>
    <row r="1089" spans="1:7">
      <c r="A1089" s="237">
        <v>13</v>
      </c>
      <c r="B1089" s="237"/>
      <c r="C1089" s="216" t="s">
        <v>1506</v>
      </c>
      <c r="D1089" s="216" t="s">
        <v>1444</v>
      </c>
      <c r="E1089" s="224">
        <f>100+100+100</f>
        <v>300</v>
      </c>
      <c r="F1089" s="216" t="s">
        <v>1397</v>
      </c>
      <c r="G1089" s="216"/>
    </row>
    <row r="1090" spans="1:7" ht="24">
      <c r="A1090" s="219" t="s">
        <v>620</v>
      </c>
      <c r="B1090" s="220"/>
      <c r="C1090" s="220"/>
      <c r="D1090" s="224"/>
      <c r="E1090" s="224">
        <f>SUM(E1077:E1089)</f>
        <v>2200</v>
      </c>
      <c r="F1090" s="223" t="s">
        <v>3085</v>
      </c>
      <c r="G1090" s="224" t="s">
        <v>1357</v>
      </c>
    </row>
    <row r="1091" spans="1:7">
      <c r="A1091" s="225"/>
      <c r="B1091" s="225"/>
      <c r="C1091" s="225"/>
      <c r="D1091" s="225"/>
      <c r="E1091" s="226"/>
      <c r="F1091" s="226"/>
      <c r="G1091" s="225"/>
    </row>
    <row r="1092" spans="1:7" ht="18.75">
      <c r="A1092" s="244" t="s">
        <v>229</v>
      </c>
      <c r="B1092" s="244"/>
      <c r="C1092" s="244"/>
      <c r="D1092" s="244"/>
      <c r="E1092" s="244"/>
      <c r="F1092" s="244"/>
      <c r="G1092" s="244"/>
    </row>
    <row r="1093" spans="1:7" ht="36">
      <c r="A1093" s="215" t="s">
        <v>594</v>
      </c>
      <c r="B1093" s="215" t="s">
        <v>595</v>
      </c>
      <c r="C1093" s="215" t="s">
        <v>596</v>
      </c>
      <c r="D1093" s="215" t="s">
        <v>597</v>
      </c>
      <c r="E1093" s="215" t="s">
        <v>598</v>
      </c>
      <c r="F1093" s="215" t="s">
        <v>2754</v>
      </c>
      <c r="G1093" s="215" t="s">
        <v>2755</v>
      </c>
    </row>
    <row r="1094" spans="1:7">
      <c r="A1094" s="237">
        <v>1</v>
      </c>
      <c r="B1094" s="237"/>
      <c r="C1094" s="217" t="s">
        <v>1327</v>
      </c>
      <c r="D1094" s="218" t="s">
        <v>1588</v>
      </c>
      <c r="E1094" s="224">
        <v>50</v>
      </c>
      <c r="F1094" s="216" t="s">
        <v>1259</v>
      </c>
      <c r="G1094" s="216"/>
    </row>
    <row r="1095" spans="1:7">
      <c r="A1095" s="237">
        <v>3</v>
      </c>
      <c r="B1095" s="237"/>
      <c r="C1095" s="217" t="s">
        <v>1383</v>
      </c>
      <c r="D1095" s="218" t="s">
        <v>1588</v>
      </c>
      <c r="E1095" s="224">
        <v>50</v>
      </c>
      <c r="F1095" s="216" t="s">
        <v>1259</v>
      </c>
      <c r="G1095" s="216"/>
    </row>
    <row r="1096" spans="1:7">
      <c r="A1096" s="237">
        <v>4</v>
      </c>
      <c r="B1096" s="237"/>
      <c r="C1096" s="217" t="s">
        <v>1343</v>
      </c>
      <c r="D1096" s="217" t="s">
        <v>1344</v>
      </c>
      <c r="E1096" s="224">
        <f>100</f>
        <v>100</v>
      </c>
      <c r="F1096" s="216" t="s">
        <v>1259</v>
      </c>
      <c r="G1096" s="216"/>
    </row>
    <row r="1097" spans="1:7">
      <c r="A1097" s="237">
        <v>8</v>
      </c>
      <c r="B1097" s="237"/>
      <c r="C1097" s="217" t="s">
        <v>1350</v>
      </c>
      <c r="D1097" s="217" t="s">
        <v>1351</v>
      </c>
      <c r="E1097" s="224">
        <f>100+100</f>
        <v>200</v>
      </c>
      <c r="F1097" s="216" t="s">
        <v>1259</v>
      </c>
      <c r="G1097" s="216"/>
    </row>
    <row r="1098" spans="1:7">
      <c r="A1098" s="237">
        <v>15</v>
      </c>
      <c r="B1098" s="237"/>
      <c r="C1098" s="217" t="s">
        <v>588</v>
      </c>
      <c r="D1098" s="217" t="s">
        <v>1345</v>
      </c>
      <c r="E1098" s="224">
        <f>100+50</f>
        <v>150</v>
      </c>
      <c r="F1098" s="216" t="s">
        <v>1264</v>
      </c>
      <c r="G1098" s="216"/>
    </row>
    <row r="1099" spans="1:7">
      <c r="A1099" s="237">
        <v>9</v>
      </c>
      <c r="B1099" s="237"/>
      <c r="C1099" s="216" t="s">
        <v>1346</v>
      </c>
      <c r="D1099" s="218" t="s">
        <v>1439</v>
      </c>
      <c r="E1099" s="224">
        <f>100+60</f>
        <v>160</v>
      </c>
      <c r="F1099" s="216" t="s">
        <v>1264</v>
      </c>
      <c r="G1099" s="216"/>
    </row>
    <row r="1100" spans="1:7">
      <c r="A1100" s="237">
        <v>6</v>
      </c>
      <c r="B1100" s="237"/>
      <c r="C1100" s="217" t="s">
        <v>1348</v>
      </c>
      <c r="D1100" s="217" t="s">
        <v>1473</v>
      </c>
      <c r="E1100" s="224">
        <f>100+70</f>
        <v>170</v>
      </c>
      <c r="F1100" s="216" t="s">
        <v>1264</v>
      </c>
      <c r="G1100" s="216"/>
    </row>
    <row r="1101" spans="1:7">
      <c r="A1101" s="237">
        <v>5</v>
      </c>
      <c r="B1101" s="237"/>
      <c r="C1101" s="217" t="s">
        <v>999</v>
      </c>
      <c r="D1101" s="217" t="s">
        <v>1365</v>
      </c>
      <c r="E1101" s="224">
        <f>100+60</f>
        <v>160</v>
      </c>
      <c r="F1101" s="216" t="s">
        <v>1264</v>
      </c>
      <c r="G1101" s="216"/>
    </row>
    <row r="1102" spans="1:7">
      <c r="A1102" s="237">
        <v>12</v>
      </c>
      <c r="B1102" s="237"/>
      <c r="C1102" s="217" t="s">
        <v>1292</v>
      </c>
      <c r="D1102" s="218" t="s">
        <v>1590</v>
      </c>
      <c r="E1102" s="224">
        <f>100+120*5</f>
        <v>700</v>
      </c>
      <c r="F1102" s="216" t="s">
        <v>1264</v>
      </c>
      <c r="G1102" s="216"/>
    </row>
    <row r="1103" spans="1:7">
      <c r="A1103" s="237">
        <v>16</v>
      </c>
      <c r="B1103" s="237"/>
      <c r="C1103" s="217" t="s">
        <v>1386</v>
      </c>
      <c r="D1103" s="217" t="s">
        <v>1354</v>
      </c>
      <c r="E1103" s="224">
        <f>100+120*5</f>
        <v>700</v>
      </c>
      <c r="F1103" s="216" t="s">
        <v>1264</v>
      </c>
      <c r="G1103" s="216"/>
    </row>
    <row r="1104" spans="1:7">
      <c r="A1104" s="237">
        <v>11</v>
      </c>
      <c r="B1104" s="237"/>
      <c r="C1104" s="217" t="s">
        <v>1353</v>
      </c>
      <c r="D1104" s="217" t="s">
        <v>1388</v>
      </c>
      <c r="E1104" s="224">
        <f>100+168*5</f>
        <v>940</v>
      </c>
      <c r="F1104" s="216" t="s">
        <v>1264</v>
      </c>
      <c r="G1104" s="216"/>
    </row>
    <row r="1105" spans="1:7">
      <c r="A1105" s="237">
        <v>17</v>
      </c>
      <c r="B1105" s="237"/>
      <c r="C1105" s="217" t="s">
        <v>1358</v>
      </c>
      <c r="D1105" s="217" t="s">
        <v>1354</v>
      </c>
      <c r="E1105" s="224">
        <f>100+72*5</f>
        <v>460</v>
      </c>
      <c r="F1105" s="216" t="s">
        <v>1264</v>
      </c>
      <c r="G1105" s="216"/>
    </row>
    <row r="1106" spans="1:7" ht="24">
      <c r="A1106" s="219" t="s">
        <v>620</v>
      </c>
      <c r="B1106" s="220"/>
      <c r="C1106" s="220"/>
      <c r="D1106" s="224"/>
      <c r="E1106" s="224">
        <f>SUM(E1094:E1105)</f>
        <v>3840</v>
      </c>
      <c r="F1106" s="223" t="s">
        <v>3085</v>
      </c>
      <c r="G1106" s="224" t="s">
        <v>1357</v>
      </c>
    </row>
    <row r="1107" spans="1:7">
      <c r="A1107" s="225"/>
      <c r="B1107" s="225"/>
      <c r="C1107" s="225"/>
      <c r="D1107" s="225"/>
      <c r="E1107" s="226"/>
      <c r="F1107" s="226"/>
      <c r="G1107" s="225"/>
    </row>
    <row r="1108" spans="1:7" ht="18.75">
      <c r="A1108" s="244" t="s">
        <v>230</v>
      </c>
      <c r="B1108" s="244"/>
      <c r="C1108" s="244"/>
      <c r="D1108" s="244"/>
      <c r="E1108" s="244"/>
      <c r="F1108" s="244"/>
      <c r="G1108" s="244"/>
    </row>
    <row r="1109" spans="1:7" ht="36">
      <c r="A1109" s="215" t="s">
        <v>594</v>
      </c>
      <c r="B1109" s="215" t="s">
        <v>595</v>
      </c>
      <c r="C1109" s="215" t="s">
        <v>596</v>
      </c>
      <c r="D1109" s="215" t="s">
        <v>597</v>
      </c>
      <c r="E1109" s="215" t="s">
        <v>598</v>
      </c>
      <c r="F1109" s="215" t="s">
        <v>2754</v>
      </c>
      <c r="G1109" s="215" t="s">
        <v>2755</v>
      </c>
    </row>
    <row r="1110" spans="1:7">
      <c r="A1110" s="237">
        <v>1</v>
      </c>
      <c r="B1110" s="237"/>
      <c r="C1110" s="216" t="s">
        <v>1591</v>
      </c>
      <c r="D1110" s="217" t="s">
        <v>1592</v>
      </c>
      <c r="E1110" s="224">
        <v>600</v>
      </c>
      <c r="F1110" s="216" t="s">
        <v>1259</v>
      </c>
      <c r="G1110" s="216"/>
    </row>
    <row r="1111" spans="1:7">
      <c r="A1111" s="237">
        <v>2</v>
      </c>
      <c r="B1111" s="237"/>
      <c r="C1111" s="216" t="s">
        <v>1593</v>
      </c>
      <c r="D1111" s="217" t="s">
        <v>1592</v>
      </c>
      <c r="E1111" s="224">
        <v>200</v>
      </c>
      <c r="F1111" s="216" t="s">
        <v>1259</v>
      </c>
      <c r="G1111" s="216"/>
    </row>
    <row r="1112" spans="1:7">
      <c r="A1112" s="237">
        <v>3</v>
      </c>
      <c r="B1112" s="237"/>
      <c r="C1112" s="216" t="s">
        <v>3115</v>
      </c>
      <c r="D1112" s="217" t="s">
        <v>1592</v>
      </c>
      <c r="E1112" s="224">
        <v>600</v>
      </c>
      <c r="F1112" s="216" t="s">
        <v>1259</v>
      </c>
      <c r="G1112" s="216"/>
    </row>
    <row r="1113" spans="1:7">
      <c r="A1113" s="237">
        <v>4</v>
      </c>
      <c r="B1113" s="237"/>
      <c r="C1113" s="216" t="s">
        <v>1148</v>
      </c>
      <c r="D1113" s="216" t="s">
        <v>1401</v>
      </c>
      <c r="E1113" s="224">
        <v>600</v>
      </c>
      <c r="F1113" s="216" t="s">
        <v>1259</v>
      </c>
      <c r="G1113" s="216"/>
    </row>
    <row r="1114" spans="1:7">
      <c r="A1114" s="237">
        <v>5</v>
      </c>
      <c r="B1114" s="237"/>
      <c r="C1114" s="216" t="s">
        <v>1594</v>
      </c>
      <c r="D1114" s="217" t="s">
        <v>1592</v>
      </c>
      <c r="E1114" s="224">
        <v>300</v>
      </c>
      <c r="F1114" s="216" t="s">
        <v>1259</v>
      </c>
      <c r="G1114" s="216"/>
    </row>
    <row r="1115" spans="1:7" ht="24">
      <c r="A1115" s="219" t="s">
        <v>620</v>
      </c>
      <c r="B1115" s="220"/>
      <c r="C1115" s="220"/>
      <c r="D1115" s="224"/>
      <c r="E1115" s="224">
        <f>SUM(E1110:E1114)</f>
        <v>2300</v>
      </c>
      <c r="F1115" s="223" t="s">
        <v>3085</v>
      </c>
      <c r="G1115" s="224" t="s">
        <v>1357</v>
      </c>
    </row>
    <row r="1116" spans="1:7">
      <c r="A1116" s="225"/>
      <c r="B1116" s="225"/>
      <c r="C1116" s="225"/>
      <c r="D1116" s="225"/>
      <c r="E1116" s="226"/>
      <c r="F1116" s="226"/>
      <c r="G1116" s="225"/>
    </row>
    <row r="1117" spans="1:7" ht="18.75">
      <c r="A1117" s="244" t="s">
        <v>231</v>
      </c>
      <c r="B1117" s="244"/>
      <c r="C1117" s="244"/>
      <c r="D1117" s="244"/>
      <c r="E1117" s="244"/>
      <c r="F1117" s="244"/>
      <c r="G1117" s="244"/>
    </row>
    <row r="1118" spans="1:7" ht="36">
      <c r="A1118" s="215" t="s">
        <v>594</v>
      </c>
      <c r="B1118" s="215" t="s">
        <v>595</v>
      </c>
      <c r="C1118" s="215" t="s">
        <v>596</v>
      </c>
      <c r="D1118" s="215" t="s">
        <v>597</v>
      </c>
      <c r="E1118" s="215" t="s">
        <v>598</v>
      </c>
      <c r="F1118" s="215" t="s">
        <v>2754</v>
      </c>
      <c r="G1118" s="215" t="s">
        <v>2755</v>
      </c>
    </row>
    <row r="1119" spans="1:7">
      <c r="A1119" s="237">
        <v>1</v>
      </c>
      <c r="B1119" s="237"/>
      <c r="C1119" s="216" t="s">
        <v>1350</v>
      </c>
      <c r="D1119" s="218" t="s">
        <v>1351</v>
      </c>
      <c r="E1119" s="224">
        <v>200</v>
      </c>
      <c r="F1119" s="216" t="s">
        <v>1259</v>
      </c>
      <c r="G1119" s="216"/>
    </row>
    <row r="1120" spans="1:7">
      <c r="A1120" s="237">
        <v>2</v>
      </c>
      <c r="B1120" s="237"/>
      <c r="C1120" s="216" t="s">
        <v>1591</v>
      </c>
      <c r="D1120" s="217" t="s">
        <v>1592</v>
      </c>
      <c r="E1120" s="224">
        <v>600</v>
      </c>
      <c r="F1120" s="216" t="s">
        <v>1259</v>
      </c>
      <c r="G1120" s="216"/>
    </row>
    <row r="1121" spans="1:7">
      <c r="A1121" s="237">
        <v>3</v>
      </c>
      <c r="B1121" s="237"/>
      <c r="C1121" s="216" t="s">
        <v>1593</v>
      </c>
      <c r="D1121" s="217" t="s">
        <v>1592</v>
      </c>
      <c r="E1121" s="224">
        <v>200</v>
      </c>
      <c r="F1121" s="216" t="s">
        <v>1259</v>
      </c>
      <c r="G1121" s="216"/>
    </row>
    <row r="1122" spans="1:7">
      <c r="A1122" s="237">
        <v>4</v>
      </c>
      <c r="B1122" s="237"/>
      <c r="C1122" s="216" t="s">
        <v>3115</v>
      </c>
      <c r="D1122" s="217" t="s">
        <v>1592</v>
      </c>
      <c r="E1122" s="224">
        <v>600</v>
      </c>
      <c r="F1122" s="216" t="s">
        <v>1259</v>
      </c>
      <c r="G1122" s="216"/>
    </row>
    <row r="1123" spans="1:7">
      <c r="A1123" s="237">
        <v>5</v>
      </c>
      <c r="B1123" s="237"/>
      <c r="C1123" s="216" t="s">
        <v>1148</v>
      </c>
      <c r="D1123" s="216" t="s">
        <v>1401</v>
      </c>
      <c r="E1123" s="224">
        <v>600</v>
      </c>
      <c r="F1123" s="216" t="s">
        <v>1259</v>
      </c>
      <c r="G1123" s="216"/>
    </row>
    <row r="1124" spans="1:7" ht="24">
      <c r="A1124" s="237">
        <v>6</v>
      </c>
      <c r="B1124" s="237"/>
      <c r="C1124" s="216" t="s">
        <v>3116</v>
      </c>
      <c r="D1124" s="216" t="s">
        <v>1595</v>
      </c>
      <c r="E1124" s="224">
        <v>300</v>
      </c>
      <c r="F1124" s="216" t="s">
        <v>1259</v>
      </c>
      <c r="G1124" s="216"/>
    </row>
    <row r="1125" spans="1:7" ht="24">
      <c r="A1125" s="219" t="s">
        <v>620</v>
      </c>
      <c r="B1125" s="220"/>
      <c r="C1125" s="220"/>
      <c r="D1125" s="224"/>
      <c r="E1125" s="224">
        <f>SUM(E1119:E1124)</f>
        <v>2500</v>
      </c>
      <c r="F1125" s="223" t="s">
        <v>3085</v>
      </c>
      <c r="G1125" s="224" t="s">
        <v>1357</v>
      </c>
    </row>
    <row r="1126" spans="1:7">
      <c r="A1126" s="225"/>
      <c r="B1126" s="225"/>
      <c r="C1126" s="225"/>
      <c r="D1126" s="225"/>
      <c r="E1126" s="226"/>
      <c r="F1126" s="226"/>
      <c r="G1126" s="225"/>
    </row>
    <row r="1127" spans="1:7" ht="18.75">
      <c r="A1127" s="244" t="s">
        <v>232</v>
      </c>
      <c r="B1127" s="244"/>
      <c r="C1127" s="244"/>
      <c r="D1127" s="244"/>
      <c r="E1127" s="244"/>
      <c r="F1127" s="244"/>
      <c r="G1127" s="244"/>
    </row>
    <row r="1128" spans="1:7" ht="36">
      <c r="A1128" s="215" t="s">
        <v>594</v>
      </c>
      <c r="B1128" s="215" t="s">
        <v>595</v>
      </c>
      <c r="C1128" s="215" t="s">
        <v>596</v>
      </c>
      <c r="D1128" s="215" t="s">
        <v>597</v>
      </c>
      <c r="E1128" s="215" t="s">
        <v>598</v>
      </c>
      <c r="F1128" s="215" t="s">
        <v>2754</v>
      </c>
      <c r="G1128" s="215" t="s">
        <v>2755</v>
      </c>
    </row>
    <row r="1129" spans="1:7">
      <c r="A1129" s="237">
        <v>1</v>
      </c>
      <c r="B1129" s="237"/>
      <c r="C1129" s="216" t="s">
        <v>1591</v>
      </c>
      <c r="D1129" s="217" t="s">
        <v>1592</v>
      </c>
      <c r="E1129" s="224">
        <v>600</v>
      </c>
      <c r="F1129" s="216" t="s">
        <v>1259</v>
      </c>
      <c r="G1129" s="216"/>
    </row>
    <row r="1130" spans="1:7">
      <c r="A1130" s="237">
        <v>2</v>
      </c>
      <c r="B1130" s="237"/>
      <c r="C1130" s="216" t="s">
        <v>1593</v>
      </c>
      <c r="D1130" s="217" t="s">
        <v>1592</v>
      </c>
      <c r="E1130" s="224">
        <v>200</v>
      </c>
      <c r="F1130" s="216" t="s">
        <v>1259</v>
      </c>
      <c r="G1130" s="216"/>
    </row>
    <row r="1131" spans="1:7">
      <c r="A1131" s="237">
        <v>3</v>
      </c>
      <c r="B1131" s="237"/>
      <c r="C1131" s="216" t="s">
        <v>3115</v>
      </c>
      <c r="D1131" s="217" t="s">
        <v>1592</v>
      </c>
      <c r="E1131" s="224">
        <v>600</v>
      </c>
      <c r="F1131" s="216" t="s">
        <v>1259</v>
      </c>
      <c r="G1131" s="216"/>
    </row>
    <row r="1132" spans="1:7">
      <c r="A1132" s="237">
        <v>4</v>
      </c>
      <c r="B1132" s="237"/>
      <c r="C1132" s="216" t="s">
        <v>1148</v>
      </c>
      <c r="D1132" s="216" t="s">
        <v>1401</v>
      </c>
      <c r="E1132" s="224">
        <v>600</v>
      </c>
      <c r="F1132" s="216" t="s">
        <v>1259</v>
      </c>
      <c r="G1132" s="216"/>
    </row>
    <row r="1133" spans="1:7" ht="24">
      <c r="A1133" s="237">
        <v>5</v>
      </c>
      <c r="B1133" s="237"/>
      <c r="C1133" s="216" t="s">
        <v>3116</v>
      </c>
      <c r="D1133" s="216" t="s">
        <v>1595</v>
      </c>
      <c r="E1133" s="224">
        <v>300</v>
      </c>
      <c r="F1133" s="216" t="s">
        <v>1259</v>
      </c>
      <c r="G1133" s="216"/>
    </row>
    <row r="1134" spans="1:7" ht="24">
      <c r="A1134" s="219" t="s">
        <v>620</v>
      </c>
      <c r="B1134" s="220"/>
      <c r="C1134" s="220"/>
      <c r="D1134" s="224"/>
      <c r="E1134" s="224">
        <f>SUM(E1129:E1133)</f>
        <v>2300</v>
      </c>
      <c r="F1134" s="223" t="s">
        <v>3085</v>
      </c>
      <c r="G1134" s="224" t="s">
        <v>1357</v>
      </c>
    </row>
    <row r="1135" spans="1:7">
      <c r="A1135" s="225"/>
      <c r="B1135" s="225"/>
      <c r="C1135" s="225"/>
      <c r="D1135" s="225"/>
      <c r="E1135" s="226"/>
      <c r="F1135" s="226"/>
      <c r="G1135" s="225"/>
    </row>
    <row r="1136" spans="1:7" ht="18.75">
      <c r="A1136" s="244" t="s">
        <v>233</v>
      </c>
      <c r="B1136" s="244"/>
      <c r="C1136" s="244"/>
      <c r="D1136" s="244"/>
      <c r="E1136" s="244"/>
      <c r="F1136" s="244"/>
      <c r="G1136" s="244"/>
    </row>
    <row r="1137" spans="1:7" ht="36">
      <c r="A1137" s="215" t="s">
        <v>594</v>
      </c>
      <c r="B1137" s="215" t="s">
        <v>595</v>
      </c>
      <c r="C1137" s="215" t="s">
        <v>596</v>
      </c>
      <c r="D1137" s="215" t="s">
        <v>597</v>
      </c>
      <c r="E1137" s="215" t="s">
        <v>598</v>
      </c>
      <c r="F1137" s="215" t="s">
        <v>2754</v>
      </c>
      <c r="G1137" s="215" t="s">
        <v>2755</v>
      </c>
    </row>
    <row r="1138" spans="1:7">
      <c r="A1138" s="237">
        <v>1</v>
      </c>
      <c r="B1138" s="237"/>
      <c r="C1138" s="216" t="s">
        <v>1591</v>
      </c>
      <c r="D1138" s="217" t="s">
        <v>1592</v>
      </c>
      <c r="E1138" s="224">
        <v>600</v>
      </c>
      <c r="F1138" s="216" t="s">
        <v>1259</v>
      </c>
      <c r="G1138" s="216"/>
    </row>
    <row r="1139" spans="1:7">
      <c r="A1139" s="237">
        <v>2</v>
      </c>
      <c r="B1139" s="237"/>
      <c r="C1139" s="216" t="s">
        <v>1593</v>
      </c>
      <c r="D1139" s="217" t="s">
        <v>1592</v>
      </c>
      <c r="E1139" s="224">
        <v>200</v>
      </c>
      <c r="F1139" s="216" t="s">
        <v>1259</v>
      </c>
      <c r="G1139" s="216"/>
    </row>
    <row r="1140" spans="1:7">
      <c r="A1140" s="237">
        <v>3</v>
      </c>
      <c r="B1140" s="237"/>
      <c r="C1140" s="216" t="s">
        <v>3115</v>
      </c>
      <c r="D1140" s="217" t="s">
        <v>1592</v>
      </c>
      <c r="E1140" s="224">
        <v>600</v>
      </c>
      <c r="F1140" s="216" t="s">
        <v>1259</v>
      </c>
      <c r="G1140" s="216"/>
    </row>
    <row r="1141" spans="1:7">
      <c r="A1141" s="237">
        <v>4</v>
      </c>
      <c r="B1141" s="237"/>
      <c r="C1141" s="216" t="s">
        <v>1148</v>
      </c>
      <c r="D1141" s="216" t="s">
        <v>1401</v>
      </c>
      <c r="E1141" s="224">
        <v>600</v>
      </c>
      <c r="F1141" s="216" t="s">
        <v>1259</v>
      </c>
      <c r="G1141" s="216"/>
    </row>
    <row r="1142" spans="1:7" ht="24">
      <c r="A1142" s="219" t="s">
        <v>620</v>
      </c>
      <c r="B1142" s="220"/>
      <c r="C1142" s="220"/>
      <c r="D1142" s="224"/>
      <c r="E1142" s="224">
        <f>SUM(E1138:E1141)</f>
        <v>2000</v>
      </c>
      <c r="F1142" s="223" t="s">
        <v>3085</v>
      </c>
      <c r="G1142" s="224" t="s">
        <v>1357</v>
      </c>
    </row>
    <row r="1143" spans="1:7">
      <c r="A1143" s="225"/>
      <c r="B1143" s="225"/>
      <c r="C1143" s="225"/>
      <c r="D1143" s="225"/>
      <c r="E1143" s="226"/>
      <c r="F1143" s="226"/>
      <c r="G1143" s="225"/>
    </row>
    <row r="1144" spans="1:7" ht="18.75">
      <c r="A1144" s="244" t="s">
        <v>234</v>
      </c>
      <c r="B1144" s="244"/>
      <c r="C1144" s="244"/>
      <c r="D1144" s="244"/>
      <c r="E1144" s="244"/>
      <c r="F1144" s="244"/>
      <c r="G1144" s="244"/>
    </row>
    <row r="1145" spans="1:7" ht="36">
      <c r="A1145" s="215" t="s">
        <v>594</v>
      </c>
      <c r="B1145" s="215" t="s">
        <v>595</v>
      </c>
      <c r="C1145" s="215" t="s">
        <v>596</v>
      </c>
      <c r="D1145" s="215" t="s">
        <v>597</v>
      </c>
      <c r="E1145" s="215" t="s">
        <v>598</v>
      </c>
      <c r="F1145" s="215" t="s">
        <v>2754</v>
      </c>
      <c r="G1145" s="215" t="s">
        <v>2755</v>
      </c>
    </row>
    <row r="1146" spans="1:7">
      <c r="A1146" s="237">
        <v>1</v>
      </c>
      <c r="B1146" s="237"/>
      <c r="C1146" s="216" t="s">
        <v>701</v>
      </c>
      <c r="D1146" s="218" t="s">
        <v>1596</v>
      </c>
      <c r="E1146" s="224">
        <f>100+400</f>
        <v>500</v>
      </c>
      <c r="F1146" s="216" t="s">
        <v>1264</v>
      </c>
      <c r="G1146" s="216"/>
    </row>
    <row r="1147" spans="1:7" ht="24">
      <c r="A1147" s="219" t="s">
        <v>620</v>
      </c>
      <c r="B1147" s="220"/>
      <c r="C1147" s="220"/>
      <c r="D1147" s="224"/>
      <c r="E1147" s="224">
        <f>SUM(E1146:E1146)</f>
        <v>500</v>
      </c>
      <c r="F1147" s="223" t="s">
        <v>3085</v>
      </c>
      <c r="G1147" s="224" t="s">
        <v>1357</v>
      </c>
    </row>
    <row r="1148" spans="1:7">
      <c r="A1148" s="225"/>
      <c r="B1148" s="225"/>
      <c r="C1148" s="225"/>
      <c r="D1148" s="225"/>
      <c r="E1148" s="226"/>
      <c r="F1148" s="226"/>
      <c r="G1148" s="225"/>
    </row>
    <row r="1149" spans="1:7" ht="18.75">
      <c r="A1149" s="244" t="s">
        <v>235</v>
      </c>
      <c r="B1149" s="244"/>
      <c r="C1149" s="244"/>
      <c r="D1149" s="244"/>
      <c r="E1149" s="244"/>
      <c r="F1149" s="244"/>
      <c r="G1149" s="244"/>
    </row>
    <row r="1150" spans="1:7" ht="36">
      <c r="A1150" s="215" t="s">
        <v>594</v>
      </c>
      <c r="B1150" s="215" t="s">
        <v>595</v>
      </c>
      <c r="C1150" s="215" t="s">
        <v>596</v>
      </c>
      <c r="D1150" s="215" t="s">
        <v>597</v>
      </c>
      <c r="E1150" s="215" t="s">
        <v>598</v>
      </c>
      <c r="F1150" s="215" t="s">
        <v>2754</v>
      </c>
      <c r="G1150" s="215" t="s">
        <v>2755</v>
      </c>
    </row>
    <row r="1151" spans="1:7">
      <c r="A1151" s="237">
        <v>1</v>
      </c>
      <c r="B1151" s="237"/>
      <c r="C1151" s="216" t="s">
        <v>1462</v>
      </c>
      <c r="D1151" s="218" t="s">
        <v>1597</v>
      </c>
      <c r="E1151" s="224">
        <f>200+200+200+100</f>
        <v>700</v>
      </c>
      <c r="F1151" s="216" t="s">
        <v>1264</v>
      </c>
      <c r="G1151" s="216"/>
    </row>
    <row r="1152" spans="1:7">
      <c r="A1152" s="237">
        <v>2</v>
      </c>
      <c r="B1152" s="237"/>
      <c r="C1152" s="216" t="s">
        <v>1464</v>
      </c>
      <c r="D1152" s="218" t="s">
        <v>1597</v>
      </c>
      <c r="E1152" s="224">
        <f>200+200+200+100</f>
        <v>700</v>
      </c>
      <c r="F1152" s="216" t="s">
        <v>1264</v>
      </c>
      <c r="G1152" s="216"/>
    </row>
    <row r="1153" spans="1:7">
      <c r="A1153" s="237">
        <v>3</v>
      </c>
      <c r="B1153" s="237"/>
      <c r="C1153" s="216" t="s">
        <v>1465</v>
      </c>
      <c r="D1153" s="218" t="s">
        <v>1597</v>
      </c>
      <c r="E1153" s="224">
        <f>200+200+200+100</f>
        <v>700</v>
      </c>
      <c r="F1153" s="216" t="s">
        <v>1264</v>
      </c>
      <c r="G1153" s="216"/>
    </row>
    <row r="1154" spans="1:7" ht="24">
      <c r="A1154" s="237">
        <v>4</v>
      </c>
      <c r="B1154" s="237"/>
      <c r="C1154" s="216" t="s">
        <v>1468</v>
      </c>
      <c r="D1154" s="216" t="s">
        <v>1598</v>
      </c>
      <c r="E1154" s="224">
        <f>200+200+200+100+200</f>
        <v>900</v>
      </c>
      <c r="F1154" s="216" t="s">
        <v>1397</v>
      </c>
      <c r="G1154" s="216"/>
    </row>
    <row r="1155" spans="1:7">
      <c r="A1155" s="237">
        <v>5</v>
      </c>
      <c r="B1155" s="237"/>
      <c r="C1155" s="216" t="s">
        <v>1599</v>
      </c>
      <c r="D1155" s="216" t="s">
        <v>1596</v>
      </c>
      <c r="E1155" s="224">
        <f>200+200+200+100</f>
        <v>700</v>
      </c>
      <c r="F1155" s="216" t="s">
        <v>1264</v>
      </c>
      <c r="G1155" s="216"/>
    </row>
    <row r="1156" spans="1:7" ht="24">
      <c r="A1156" s="219" t="s">
        <v>620</v>
      </c>
      <c r="B1156" s="220"/>
      <c r="C1156" s="220"/>
      <c r="D1156" s="224"/>
      <c r="E1156" s="224">
        <f>SUM(E1151:E1155)</f>
        <v>3700</v>
      </c>
      <c r="F1156" s="223" t="s">
        <v>3085</v>
      </c>
      <c r="G1156" s="224" t="s">
        <v>1357</v>
      </c>
    </row>
    <row r="1157" spans="1:7">
      <c r="A1157" s="225"/>
      <c r="B1157" s="225"/>
      <c r="C1157" s="225"/>
      <c r="D1157" s="225"/>
      <c r="E1157" s="226"/>
      <c r="F1157" s="226"/>
      <c r="G1157" s="225"/>
    </row>
    <row r="1158" spans="1:7" ht="18.75">
      <c r="A1158" s="243" t="s">
        <v>236</v>
      </c>
      <c r="B1158" s="243"/>
      <c r="C1158" s="243"/>
      <c r="D1158" s="243"/>
      <c r="E1158" s="243"/>
      <c r="F1158" s="243"/>
      <c r="G1158" s="243"/>
    </row>
    <row r="1159" spans="1:7" ht="36">
      <c r="A1159" s="215" t="s">
        <v>594</v>
      </c>
      <c r="B1159" s="215" t="s">
        <v>595</v>
      </c>
      <c r="C1159" s="215" t="s">
        <v>596</v>
      </c>
      <c r="D1159" s="215" t="s">
        <v>597</v>
      </c>
      <c r="E1159" s="215" t="s">
        <v>598</v>
      </c>
      <c r="F1159" s="215" t="s">
        <v>2754</v>
      </c>
      <c r="G1159" s="215" t="s">
        <v>2755</v>
      </c>
    </row>
    <row r="1160" spans="1:7">
      <c r="A1160" s="237">
        <v>1</v>
      </c>
      <c r="B1160" s="237"/>
      <c r="C1160" s="223" t="s">
        <v>1327</v>
      </c>
      <c r="D1160" s="223" t="s">
        <v>1596</v>
      </c>
      <c r="E1160" s="224">
        <v>50</v>
      </c>
      <c r="F1160" s="216" t="s">
        <v>1259</v>
      </c>
      <c r="G1160" s="216"/>
    </row>
    <row r="1161" spans="1:7">
      <c r="A1161" s="237">
        <v>2</v>
      </c>
      <c r="B1161" s="237"/>
      <c r="C1161" s="223" t="s">
        <v>1450</v>
      </c>
      <c r="D1161" s="223" t="s">
        <v>1334</v>
      </c>
      <c r="E1161" s="224">
        <v>100</v>
      </c>
      <c r="F1161" s="216" t="s">
        <v>1532</v>
      </c>
      <c r="G1161" s="216"/>
    </row>
    <row r="1162" spans="1:7">
      <c r="A1162" s="237">
        <v>3</v>
      </c>
      <c r="B1162" s="237"/>
      <c r="C1162" s="223" t="s">
        <v>648</v>
      </c>
      <c r="D1162" s="223" t="s">
        <v>1596</v>
      </c>
      <c r="E1162" s="224">
        <v>50</v>
      </c>
      <c r="F1162" s="216" t="s">
        <v>1259</v>
      </c>
      <c r="G1162" s="216"/>
    </row>
    <row r="1163" spans="1:7">
      <c r="A1163" s="237">
        <v>4</v>
      </c>
      <c r="B1163" s="237"/>
      <c r="C1163" s="223" t="s">
        <v>1343</v>
      </c>
      <c r="D1163" s="223" t="s">
        <v>1344</v>
      </c>
      <c r="E1163" s="224">
        <v>50</v>
      </c>
      <c r="F1163" s="216" t="s">
        <v>1259</v>
      </c>
      <c r="G1163" s="216"/>
    </row>
    <row r="1164" spans="1:7">
      <c r="A1164" s="237">
        <v>5</v>
      </c>
      <c r="B1164" s="237"/>
      <c r="C1164" s="223" t="s">
        <v>1383</v>
      </c>
      <c r="D1164" s="223" t="s">
        <v>1596</v>
      </c>
      <c r="E1164" s="224">
        <v>50</v>
      </c>
      <c r="F1164" s="216" t="s">
        <v>1259</v>
      </c>
      <c r="G1164" s="216"/>
    </row>
    <row r="1165" spans="1:7">
      <c r="A1165" s="237">
        <v>6</v>
      </c>
      <c r="B1165" s="237"/>
      <c r="C1165" s="223" t="s">
        <v>1292</v>
      </c>
      <c r="D1165" s="223" t="s">
        <v>1544</v>
      </c>
      <c r="E1165" s="224">
        <f>100+48*5</f>
        <v>340</v>
      </c>
      <c r="F1165" s="216" t="s">
        <v>1532</v>
      </c>
      <c r="G1165" s="216"/>
    </row>
    <row r="1166" spans="1:7">
      <c r="A1166" s="237">
        <v>7</v>
      </c>
      <c r="B1166" s="237"/>
      <c r="C1166" s="223" t="s">
        <v>1353</v>
      </c>
      <c r="D1166" s="223" t="s">
        <v>1354</v>
      </c>
      <c r="E1166" s="224">
        <f>100+96*5</f>
        <v>580</v>
      </c>
      <c r="F1166" s="216" t="s">
        <v>1532</v>
      </c>
      <c r="G1166" s="216"/>
    </row>
    <row r="1167" spans="1:7">
      <c r="A1167" s="237">
        <v>8</v>
      </c>
      <c r="B1167" s="237"/>
      <c r="C1167" s="223" t="s">
        <v>3117</v>
      </c>
      <c r="D1167" s="223" t="s">
        <v>1600</v>
      </c>
      <c r="E1167" s="224">
        <f>100+200</f>
        <v>300</v>
      </c>
      <c r="F1167" s="216" t="s">
        <v>1532</v>
      </c>
      <c r="G1167" s="216"/>
    </row>
    <row r="1168" spans="1:7">
      <c r="A1168" s="237">
        <v>9</v>
      </c>
      <c r="B1168" s="237"/>
      <c r="C1168" s="223" t="s">
        <v>3118</v>
      </c>
      <c r="D1168" s="238" t="s">
        <v>1578</v>
      </c>
      <c r="E1168" s="224">
        <f>100+280</f>
        <v>380</v>
      </c>
      <c r="F1168" s="216" t="s">
        <v>1532</v>
      </c>
      <c r="G1168" s="216"/>
    </row>
    <row r="1169" spans="1:7">
      <c r="A1169" s="237">
        <v>10</v>
      </c>
      <c r="B1169" s="237"/>
      <c r="C1169" s="223" t="s">
        <v>3119</v>
      </c>
      <c r="D1169" s="238" t="s">
        <v>1578</v>
      </c>
      <c r="E1169" s="224">
        <f>100+280</f>
        <v>380</v>
      </c>
      <c r="F1169" s="216" t="s">
        <v>1532</v>
      </c>
      <c r="G1169" s="216"/>
    </row>
    <row r="1170" spans="1:7">
      <c r="A1170" s="237">
        <v>11</v>
      </c>
      <c r="B1170" s="237"/>
      <c r="C1170" s="216" t="s">
        <v>1580</v>
      </c>
      <c r="D1170" s="238" t="s">
        <v>1578</v>
      </c>
      <c r="E1170" s="224">
        <f>100+280</f>
        <v>380</v>
      </c>
      <c r="F1170" s="216" t="s">
        <v>1532</v>
      </c>
      <c r="G1170" s="216"/>
    </row>
    <row r="1171" spans="1:7">
      <c r="A1171" s="237">
        <v>12</v>
      </c>
      <c r="B1171" s="237"/>
      <c r="C1171" s="216" t="s">
        <v>1498</v>
      </c>
      <c r="D1171" s="238" t="s">
        <v>1578</v>
      </c>
      <c r="E1171" s="224">
        <f>100+100</f>
        <v>200</v>
      </c>
      <c r="F1171" s="216" t="s">
        <v>1532</v>
      </c>
      <c r="G1171" s="216"/>
    </row>
    <row r="1172" spans="1:7" ht="24">
      <c r="A1172" s="219" t="s">
        <v>620</v>
      </c>
      <c r="B1172" s="220"/>
      <c r="C1172" s="220"/>
      <c r="D1172" s="224"/>
      <c r="E1172" s="224">
        <f>SUM(E1160:E1171)</f>
        <v>2860</v>
      </c>
      <c r="F1172" s="223" t="s">
        <v>3085</v>
      </c>
      <c r="G1172" s="224" t="s">
        <v>1357</v>
      </c>
    </row>
    <row r="1173" spans="1:7">
      <c r="A1173" s="225"/>
      <c r="B1173" s="225"/>
      <c r="C1173" s="225"/>
      <c r="D1173" s="225"/>
      <c r="E1173" s="226"/>
      <c r="F1173" s="226"/>
      <c r="G1173" s="225"/>
    </row>
    <row r="1174" spans="1:7" ht="18.75">
      <c r="A1174" s="243" t="s">
        <v>237</v>
      </c>
      <c r="B1174" s="243"/>
      <c r="C1174" s="243"/>
      <c r="D1174" s="243"/>
      <c r="E1174" s="243"/>
      <c r="F1174" s="243"/>
      <c r="G1174" s="243"/>
    </row>
    <row r="1175" spans="1:7" ht="36">
      <c r="A1175" s="215" t="s">
        <v>594</v>
      </c>
      <c r="B1175" s="215" t="s">
        <v>595</v>
      </c>
      <c r="C1175" s="215" t="s">
        <v>596</v>
      </c>
      <c r="D1175" s="215" t="s">
        <v>597</v>
      </c>
      <c r="E1175" s="215" t="s">
        <v>598</v>
      </c>
      <c r="F1175" s="215" t="s">
        <v>2754</v>
      </c>
      <c r="G1175" s="215" t="s">
        <v>2755</v>
      </c>
    </row>
    <row r="1176" spans="1:7">
      <c r="A1176" s="237">
        <v>1</v>
      </c>
      <c r="B1176" s="237"/>
      <c r="C1176" s="216" t="s">
        <v>1412</v>
      </c>
      <c r="D1176" s="238" t="s">
        <v>1601</v>
      </c>
      <c r="E1176" s="224">
        <v>50</v>
      </c>
      <c r="F1176" s="216" t="s">
        <v>1259</v>
      </c>
      <c r="G1176" s="216"/>
    </row>
    <row r="1177" spans="1:7">
      <c r="A1177" s="237">
        <v>2</v>
      </c>
      <c r="B1177" s="237"/>
      <c r="C1177" s="216" t="s">
        <v>1338</v>
      </c>
      <c r="D1177" s="217" t="s">
        <v>1339</v>
      </c>
      <c r="E1177" s="224">
        <v>150</v>
      </c>
      <c r="F1177" s="216" t="s">
        <v>1259</v>
      </c>
      <c r="G1177" s="216"/>
    </row>
    <row r="1178" spans="1:7">
      <c r="A1178" s="237">
        <v>3</v>
      </c>
      <c r="B1178" s="237"/>
      <c r="C1178" s="216" t="s">
        <v>1343</v>
      </c>
      <c r="D1178" s="246" t="s">
        <v>1344</v>
      </c>
      <c r="E1178" s="224">
        <f>100</f>
        <v>100</v>
      </c>
      <c r="F1178" s="216" t="s">
        <v>1259</v>
      </c>
      <c r="G1178" s="216"/>
    </row>
    <row r="1179" spans="1:7">
      <c r="A1179" s="237">
        <v>4</v>
      </c>
      <c r="B1179" s="237"/>
      <c r="C1179" s="216" t="s">
        <v>1383</v>
      </c>
      <c r="D1179" s="238" t="s">
        <v>1601</v>
      </c>
      <c r="E1179" s="224">
        <v>50</v>
      </c>
      <c r="F1179" s="216" t="s">
        <v>1259</v>
      </c>
      <c r="G1179" s="216"/>
    </row>
    <row r="1180" spans="1:7">
      <c r="A1180" s="237">
        <v>5</v>
      </c>
      <c r="B1180" s="237"/>
      <c r="C1180" s="216" t="s">
        <v>588</v>
      </c>
      <c r="D1180" s="238" t="s">
        <v>1379</v>
      </c>
      <c r="E1180" s="224">
        <f>100+50</f>
        <v>150</v>
      </c>
      <c r="F1180" s="216" t="s">
        <v>1264</v>
      </c>
      <c r="G1180" s="216"/>
    </row>
    <row r="1181" spans="1:7">
      <c r="A1181" s="237">
        <v>6</v>
      </c>
      <c r="B1181" s="237"/>
      <c r="C1181" s="216" t="s">
        <v>1346</v>
      </c>
      <c r="D1181" s="216" t="s">
        <v>1347</v>
      </c>
      <c r="E1181" s="224">
        <f>100+60</f>
        <v>160</v>
      </c>
      <c r="F1181" s="216" t="s">
        <v>1264</v>
      </c>
      <c r="G1181" s="216"/>
    </row>
    <row r="1182" spans="1:7">
      <c r="A1182" s="237">
        <v>7</v>
      </c>
      <c r="B1182" s="237"/>
      <c r="C1182" s="216" t="s">
        <v>1348</v>
      </c>
      <c r="D1182" s="238" t="s">
        <v>1349</v>
      </c>
      <c r="E1182" s="224">
        <f>100+70</f>
        <v>170</v>
      </c>
      <c r="F1182" s="216" t="s">
        <v>1264</v>
      </c>
      <c r="G1182" s="216"/>
    </row>
    <row r="1183" spans="1:7">
      <c r="A1183" s="237">
        <v>8</v>
      </c>
      <c r="B1183" s="237"/>
      <c r="C1183" s="216" t="s">
        <v>1358</v>
      </c>
      <c r="D1183" s="217" t="s">
        <v>1388</v>
      </c>
      <c r="E1183" s="224">
        <f>100+168*5</f>
        <v>940</v>
      </c>
      <c r="F1183" s="216" t="s">
        <v>1532</v>
      </c>
      <c r="G1183" s="216"/>
    </row>
    <row r="1184" spans="1:7">
      <c r="A1184" s="237">
        <v>9</v>
      </c>
      <c r="B1184" s="237"/>
      <c r="C1184" s="216" t="s">
        <v>1390</v>
      </c>
      <c r="D1184" s="217" t="s">
        <v>1391</v>
      </c>
      <c r="E1184" s="224">
        <f>100+120*8</f>
        <v>1060</v>
      </c>
      <c r="F1184" s="216" t="s">
        <v>1532</v>
      </c>
      <c r="G1184" s="216"/>
    </row>
    <row r="1185" spans="1:7" ht="24">
      <c r="A1185" s="219" t="s">
        <v>620</v>
      </c>
      <c r="B1185" s="220"/>
      <c r="C1185" s="220"/>
      <c r="D1185" s="224"/>
      <c r="E1185" s="224">
        <f>SUM(E1176:E1184)</f>
        <v>2830</v>
      </c>
      <c r="F1185" s="223" t="s">
        <v>3085</v>
      </c>
      <c r="G1185" s="224" t="s">
        <v>1357</v>
      </c>
    </row>
    <row r="1186" spans="1:7">
      <c r="A1186" s="225"/>
      <c r="B1186" s="225"/>
      <c r="C1186" s="225"/>
      <c r="D1186" s="225"/>
      <c r="E1186" s="226"/>
      <c r="F1186" s="226"/>
      <c r="G1186" s="225"/>
    </row>
    <row r="1187" spans="1:7" ht="18.75">
      <c r="A1187" s="243" t="s">
        <v>238</v>
      </c>
      <c r="B1187" s="243"/>
      <c r="C1187" s="243"/>
      <c r="D1187" s="243"/>
      <c r="E1187" s="243"/>
      <c r="F1187" s="243"/>
      <c r="G1187" s="243"/>
    </row>
    <row r="1188" spans="1:7" ht="36">
      <c r="A1188" s="215" t="s">
        <v>594</v>
      </c>
      <c r="B1188" s="215" t="s">
        <v>595</v>
      </c>
      <c r="C1188" s="215" t="s">
        <v>596</v>
      </c>
      <c r="D1188" s="215" t="s">
        <v>597</v>
      </c>
      <c r="E1188" s="215" t="s">
        <v>598</v>
      </c>
      <c r="F1188" s="215" t="s">
        <v>2754</v>
      </c>
      <c r="G1188" s="215" t="s">
        <v>2755</v>
      </c>
    </row>
    <row r="1189" spans="1:7">
      <c r="A1189" s="237">
        <v>1</v>
      </c>
      <c r="B1189" s="237"/>
      <c r="C1189" s="216" t="s">
        <v>1412</v>
      </c>
      <c r="D1189" s="238" t="s">
        <v>1601</v>
      </c>
      <c r="E1189" s="224">
        <v>50</v>
      </c>
      <c r="F1189" s="216" t="s">
        <v>1259</v>
      </c>
      <c r="G1189" s="216"/>
    </row>
    <row r="1190" spans="1:7">
      <c r="A1190" s="237">
        <v>2</v>
      </c>
      <c r="B1190" s="237"/>
      <c r="C1190" s="216" t="s">
        <v>1343</v>
      </c>
      <c r="D1190" s="246" t="s">
        <v>1344</v>
      </c>
      <c r="E1190" s="224">
        <f>100</f>
        <v>100</v>
      </c>
      <c r="F1190" s="216" t="s">
        <v>1259</v>
      </c>
      <c r="G1190" s="216"/>
    </row>
    <row r="1191" spans="1:7">
      <c r="A1191" s="237">
        <v>3</v>
      </c>
      <c r="B1191" s="237"/>
      <c r="C1191" s="216" t="s">
        <v>1383</v>
      </c>
      <c r="D1191" s="238" t="s">
        <v>1601</v>
      </c>
      <c r="E1191" s="224">
        <v>50</v>
      </c>
      <c r="F1191" s="216" t="s">
        <v>1259</v>
      </c>
      <c r="G1191" s="216"/>
    </row>
    <row r="1192" spans="1:7">
      <c r="A1192" s="237">
        <v>4</v>
      </c>
      <c r="B1192" s="237"/>
      <c r="C1192" s="216" t="s">
        <v>1348</v>
      </c>
      <c r="D1192" s="238" t="s">
        <v>1349</v>
      </c>
      <c r="E1192" s="224">
        <f>100+70</f>
        <v>170</v>
      </c>
      <c r="F1192" s="216" t="s">
        <v>1264</v>
      </c>
      <c r="G1192" s="216"/>
    </row>
    <row r="1193" spans="1:7" ht="24">
      <c r="A1193" s="219" t="s">
        <v>620</v>
      </c>
      <c r="B1193" s="220"/>
      <c r="C1193" s="220"/>
      <c r="D1193" s="224"/>
      <c r="E1193" s="224">
        <f>SUM(E1189:E1192)</f>
        <v>370</v>
      </c>
      <c r="F1193" s="223" t="s">
        <v>3085</v>
      </c>
      <c r="G1193" s="224" t="s">
        <v>1357</v>
      </c>
    </row>
    <row r="1194" spans="1:7">
      <c r="A1194" s="225"/>
      <c r="B1194" s="225"/>
      <c r="C1194" s="225"/>
      <c r="D1194" s="225"/>
      <c r="E1194" s="226"/>
      <c r="F1194" s="226"/>
      <c r="G1194" s="225"/>
    </row>
    <row r="1195" spans="1:7" ht="18.75">
      <c r="A1195" s="243" t="s">
        <v>239</v>
      </c>
      <c r="B1195" s="243"/>
      <c r="C1195" s="243"/>
      <c r="D1195" s="243"/>
      <c r="E1195" s="243"/>
      <c r="F1195" s="243"/>
      <c r="G1195" s="243"/>
    </row>
    <row r="1196" spans="1:7" ht="36">
      <c r="A1196" s="215" t="s">
        <v>594</v>
      </c>
      <c r="B1196" s="215" t="s">
        <v>595</v>
      </c>
      <c r="C1196" s="215" t="s">
        <v>596</v>
      </c>
      <c r="D1196" s="215" t="s">
        <v>597</v>
      </c>
      <c r="E1196" s="215" t="s">
        <v>598</v>
      </c>
      <c r="F1196" s="215" t="s">
        <v>2754</v>
      </c>
      <c r="G1196" s="215" t="s">
        <v>2755</v>
      </c>
    </row>
    <row r="1197" spans="1:7">
      <c r="A1197" s="237">
        <v>1</v>
      </c>
      <c r="B1197" s="237"/>
      <c r="C1197" s="216" t="s">
        <v>1412</v>
      </c>
      <c r="D1197" s="238" t="s">
        <v>1601</v>
      </c>
      <c r="E1197" s="224">
        <v>50</v>
      </c>
      <c r="F1197" s="216" t="s">
        <v>1259</v>
      </c>
      <c r="G1197" s="216"/>
    </row>
    <row r="1198" spans="1:7">
      <c r="A1198" s="237">
        <v>2</v>
      </c>
      <c r="B1198" s="237"/>
      <c r="C1198" s="216" t="s">
        <v>1343</v>
      </c>
      <c r="D1198" s="246" t="s">
        <v>1344</v>
      </c>
      <c r="E1198" s="224">
        <f>100</f>
        <v>100</v>
      </c>
      <c r="F1198" s="216" t="s">
        <v>1259</v>
      </c>
      <c r="G1198" s="216"/>
    </row>
    <row r="1199" spans="1:7">
      <c r="A1199" s="237">
        <v>3</v>
      </c>
      <c r="B1199" s="237"/>
      <c r="C1199" s="216" t="s">
        <v>1383</v>
      </c>
      <c r="D1199" s="238" t="s">
        <v>1601</v>
      </c>
      <c r="E1199" s="224">
        <v>50</v>
      </c>
      <c r="F1199" s="216" t="s">
        <v>1259</v>
      </c>
      <c r="G1199" s="216"/>
    </row>
    <row r="1200" spans="1:7">
      <c r="A1200" s="237">
        <v>4</v>
      </c>
      <c r="B1200" s="237"/>
      <c r="C1200" s="216" t="s">
        <v>1292</v>
      </c>
      <c r="D1200" s="238" t="s">
        <v>1601</v>
      </c>
      <c r="E1200" s="224">
        <f>100+360*5</f>
        <v>1900</v>
      </c>
      <c r="F1200" s="216" t="s">
        <v>1400</v>
      </c>
      <c r="G1200" s="216"/>
    </row>
    <row r="1201" spans="1:7">
      <c r="A1201" s="237">
        <v>5</v>
      </c>
      <c r="B1201" s="237"/>
      <c r="C1201" s="216" t="s">
        <v>1353</v>
      </c>
      <c r="D1201" s="238" t="s">
        <v>1601</v>
      </c>
      <c r="E1201" s="224">
        <f>100+360*5</f>
        <v>1900</v>
      </c>
      <c r="F1201" s="216" t="s">
        <v>1400</v>
      </c>
      <c r="G1201" s="216"/>
    </row>
    <row r="1202" spans="1:7" ht="24">
      <c r="A1202" s="219" t="s">
        <v>620</v>
      </c>
      <c r="B1202" s="220"/>
      <c r="C1202" s="220"/>
      <c r="D1202" s="224"/>
      <c r="E1202" s="224">
        <f>SUM(E1197:E1201)</f>
        <v>4000</v>
      </c>
      <c r="F1202" s="223" t="s">
        <v>3085</v>
      </c>
      <c r="G1202" s="224" t="s">
        <v>1357</v>
      </c>
    </row>
    <row r="1203" spans="1:7">
      <c r="A1203" s="225"/>
      <c r="B1203" s="225"/>
      <c r="C1203" s="225"/>
      <c r="D1203" s="225"/>
      <c r="E1203" s="226"/>
      <c r="F1203" s="226"/>
      <c r="G1203" s="225"/>
    </row>
    <row r="1204" spans="1:7" ht="18.75">
      <c r="A1204" s="243" t="s">
        <v>240</v>
      </c>
      <c r="B1204" s="243"/>
      <c r="C1204" s="243"/>
      <c r="D1204" s="243"/>
      <c r="E1204" s="243"/>
      <c r="F1204" s="243"/>
      <c r="G1204" s="243"/>
    </row>
    <row r="1205" spans="1:7" ht="36">
      <c r="A1205" s="215" t="s">
        <v>594</v>
      </c>
      <c r="B1205" s="215" t="s">
        <v>595</v>
      </c>
      <c r="C1205" s="215" t="s">
        <v>596</v>
      </c>
      <c r="D1205" s="215" t="s">
        <v>597</v>
      </c>
      <c r="E1205" s="215" t="s">
        <v>598</v>
      </c>
      <c r="F1205" s="215" t="s">
        <v>2754</v>
      </c>
      <c r="G1205" s="215" t="s">
        <v>2755</v>
      </c>
    </row>
    <row r="1206" spans="1:7">
      <c r="A1206" s="237">
        <v>1</v>
      </c>
      <c r="B1206" s="237"/>
      <c r="C1206" s="216" t="s">
        <v>1412</v>
      </c>
      <c r="D1206" s="238" t="s">
        <v>1601</v>
      </c>
      <c r="E1206" s="224">
        <v>50</v>
      </c>
      <c r="F1206" s="216" t="s">
        <v>1259</v>
      </c>
      <c r="G1206" s="216"/>
    </row>
    <row r="1207" spans="1:7">
      <c r="A1207" s="237">
        <v>2</v>
      </c>
      <c r="B1207" s="237"/>
      <c r="C1207" s="216" t="s">
        <v>1338</v>
      </c>
      <c r="D1207" s="217" t="s">
        <v>1339</v>
      </c>
      <c r="E1207" s="224">
        <v>150</v>
      </c>
      <c r="F1207" s="216" t="s">
        <v>1259</v>
      </c>
      <c r="G1207" s="216"/>
    </row>
    <row r="1208" spans="1:7">
      <c r="A1208" s="237">
        <v>3</v>
      </c>
      <c r="B1208" s="237"/>
      <c r="C1208" s="216" t="s">
        <v>1343</v>
      </c>
      <c r="D1208" s="246" t="s">
        <v>1344</v>
      </c>
      <c r="E1208" s="224">
        <f>100</f>
        <v>100</v>
      </c>
      <c r="F1208" s="216" t="s">
        <v>1259</v>
      </c>
      <c r="G1208" s="216"/>
    </row>
    <row r="1209" spans="1:7">
      <c r="A1209" s="237">
        <v>4</v>
      </c>
      <c r="B1209" s="237"/>
      <c r="C1209" s="216" t="s">
        <v>1383</v>
      </c>
      <c r="D1209" s="238" t="s">
        <v>1601</v>
      </c>
      <c r="E1209" s="224">
        <v>50</v>
      </c>
      <c r="F1209" s="216" t="s">
        <v>1259</v>
      </c>
      <c r="G1209" s="216"/>
    </row>
    <row r="1210" spans="1:7">
      <c r="A1210" s="237">
        <v>5</v>
      </c>
      <c r="B1210" s="237"/>
      <c r="C1210" s="216" t="s">
        <v>805</v>
      </c>
      <c r="D1210" s="216" t="s">
        <v>1380</v>
      </c>
      <c r="E1210" s="224">
        <v>200</v>
      </c>
      <c r="F1210" s="216" t="s">
        <v>1264</v>
      </c>
      <c r="G1210" s="216"/>
    </row>
    <row r="1211" spans="1:7">
      <c r="A1211" s="237">
        <v>6</v>
      </c>
      <c r="B1211" s="237"/>
      <c r="C1211" s="216" t="s">
        <v>1292</v>
      </c>
      <c r="D1211" s="238" t="s">
        <v>1601</v>
      </c>
      <c r="E1211" s="224">
        <f>100+360*5</f>
        <v>1900</v>
      </c>
      <c r="F1211" s="216" t="s">
        <v>1400</v>
      </c>
      <c r="G1211" s="216"/>
    </row>
    <row r="1212" spans="1:7">
      <c r="A1212" s="237">
        <v>7</v>
      </c>
      <c r="B1212" s="237"/>
      <c r="C1212" s="216" t="s">
        <v>1353</v>
      </c>
      <c r="D1212" s="238" t="s">
        <v>1601</v>
      </c>
      <c r="E1212" s="224">
        <f>100+360*5</f>
        <v>1900</v>
      </c>
      <c r="F1212" s="216" t="s">
        <v>1400</v>
      </c>
      <c r="G1212" s="216"/>
    </row>
    <row r="1213" spans="1:7" ht="24">
      <c r="A1213" s="219" t="s">
        <v>620</v>
      </c>
      <c r="B1213" s="220"/>
      <c r="C1213" s="220"/>
      <c r="D1213" s="224"/>
      <c r="E1213" s="224">
        <f>SUM(E1206:E1212)</f>
        <v>4350</v>
      </c>
      <c r="F1213" s="223" t="s">
        <v>3085</v>
      </c>
      <c r="G1213" s="224" t="s">
        <v>1357</v>
      </c>
    </row>
    <row r="1214" spans="1:7">
      <c r="A1214" s="225"/>
      <c r="B1214" s="225"/>
      <c r="C1214" s="225"/>
      <c r="D1214" s="225"/>
      <c r="E1214" s="226"/>
      <c r="F1214" s="226"/>
      <c r="G1214" s="225"/>
    </row>
    <row r="1215" spans="1:7" ht="18.75">
      <c r="A1215" s="243" t="s">
        <v>241</v>
      </c>
      <c r="B1215" s="243"/>
      <c r="C1215" s="243"/>
      <c r="D1215" s="243"/>
      <c r="E1215" s="243"/>
      <c r="F1215" s="243"/>
      <c r="G1215" s="243"/>
    </row>
    <row r="1216" spans="1:7" ht="36">
      <c r="A1216" s="215" t="s">
        <v>594</v>
      </c>
      <c r="B1216" s="215" t="s">
        <v>595</v>
      </c>
      <c r="C1216" s="215" t="s">
        <v>596</v>
      </c>
      <c r="D1216" s="215" t="s">
        <v>597</v>
      </c>
      <c r="E1216" s="215" t="s">
        <v>598</v>
      </c>
      <c r="F1216" s="215" t="s">
        <v>2754</v>
      </c>
      <c r="G1216" s="215" t="s">
        <v>2755</v>
      </c>
    </row>
    <row r="1217" spans="1:7">
      <c r="A1217" s="237">
        <v>1</v>
      </c>
      <c r="B1217" s="237"/>
      <c r="C1217" s="216" t="s">
        <v>1327</v>
      </c>
      <c r="D1217" s="238" t="s">
        <v>1602</v>
      </c>
      <c r="E1217" s="224">
        <v>50</v>
      </c>
      <c r="F1217" s="216" t="s">
        <v>1259</v>
      </c>
      <c r="G1217" s="216"/>
    </row>
    <row r="1218" spans="1:7">
      <c r="A1218" s="237">
        <v>2</v>
      </c>
      <c r="B1218" s="237"/>
      <c r="C1218" s="216" t="s">
        <v>1376</v>
      </c>
      <c r="D1218" s="238" t="s">
        <v>1602</v>
      </c>
      <c r="E1218" s="224">
        <v>500</v>
      </c>
      <c r="F1218" s="216" t="s">
        <v>789</v>
      </c>
      <c r="G1218" s="216"/>
    </row>
    <row r="1219" spans="1:7">
      <c r="A1219" s="237">
        <v>3</v>
      </c>
      <c r="B1219" s="237"/>
      <c r="C1219" s="216" t="s">
        <v>1338</v>
      </c>
      <c r="D1219" s="238" t="s">
        <v>1339</v>
      </c>
      <c r="E1219" s="224">
        <v>150</v>
      </c>
      <c r="F1219" s="216" t="s">
        <v>1259</v>
      </c>
      <c r="G1219" s="216"/>
    </row>
    <row r="1220" spans="1:7">
      <c r="A1220" s="237">
        <v>4</v>
      </c>
      <c r="B1220" s="237"/>
      <c r="C1220" s="216" t="s">
        <v>1343</v>
      </c>
      <c r="D1220" s="237" t="s">
        <v>1344</v>
      </c>
      <c r="E1220" s="224">
        <v>100</v>
      </c>
      <c r="F1220" s="216" t="s">
        <v>1259</v>
      </c>
      <c r="G1220" s="216"/>
    </row>
    <row r="1221" spans="1:7">
      <c r="A1221" s="237">
        <v>5</v>
      </c>
      <c r="B1221" s="237"/>
      <c r="C1221" s="216" t="s">
        <v>627</v>
      </c>
      <c r="D1221" s="238" t="s">
        <v>1370</v>
      </c>
      <c r="E1221" s="224">
        <v>50</v>
      </c>
      <c r="F1221" s="216" t="s">
        <v>1259</v>
      </c>
      <c r="G1221" s="216"/>
    </row>
    <row r="1222" spans="1:7">
      <c r="A1222" s="237">
        <v>6</v>
      </c>
      <c r="B1222" s="237"/>
      <c r="C1222" s="216" t="s">
        <v>1341</v>
      </c>
      <c r="D1222" s="238" t="s">
        <v>1602</v>
      </c>
      <c r="E1222" s="224">
        <v>50</v>
      </c>
      <c r="F1222" s="216" t="s">
        <v>1259</v>
      </c>
      <c r="G1222" s="216"/>
    </row>
    <row r="1223" spans="1:7">
      <c r="A1223" s="237">
        <v>7</v>
      </c>
      <c r="B1223" s="237"/>
      <c r="C1223" s="216" t="s">
        <v>1346</v>
      </c>
      <c r="D1223" s="238" t="s">
        <v>1347</v>
      </c>
      <c r="E1223" s="224">
        <f>100+60</f>
        <v>160</v>
      </c>
      <c r="F1223" s="216" t="s">
        <v>1264</v>
      </c>
      <c r="G1223" s="216"/>
    </row>
    <row r="1224" spans="1:7">
      <c r="A1224" s="237">
        <v>8</v>
      </c>
      <c r="B1224" s="237"/>
      <c r="C1224" s="216" t="s">
        <v>588</v>
      </c>
      <c r="D1224" s="238" t="s">
        <v>1345</v>
      </c>
      <c r="E1224" s="224">
        <f>100+50</f>
        <v>150</v>
      </c>
      <c r="F1224" s="216" t="s">
        <v>1264</v>
      </c>
      <c r="G1224" s="216"/>
    </row>
    <row r="1225" spans="1:7">
      <c r="A1225" s="237">
        <v>9</v>
      </c>
      <c r="B1225" s="237"/>
      <c r="C1225" s="216" t="s">
        <v>1348</v>
      </c>
      <c r="D1225" s="238" t="s">
        <v>1349</v>
      </c>
      <c r="E1225" s="224">
        <f>100+70</f>
        <v>170</v>
      </c>
      <c r="F1225" s="216" t="s">
        <v>1264</v>
      </c>
      <c r="G1225" s="216"/>
    </row>
    <row r="1226" spans="1:7">
      <c r="A1226" s="237">
        <v>10</v>
      </c>
      <c r="B1226" s="237"/>
      <c r="C1226" s="216" t="s">
        <v>999</v>
      </c>
      <c r="D1226" s="238" t="s">
        <v>1603</v>
      </c>
      <c r="E1226" s="224">
        <f>100+60</f>
        <v>160</v>
      </c>
      <c r="F1226" s="216" t="s">
        <v>1264</v>
      </c>
      <c r="G1226" s="216"/>
    </row>
    <row r="1227" spans="1:7">
      <c r="A1227" s="237">
        <v>11</v>
      </c>
      <c r="B1227" s="237"/>
      <c r="C1227" s="216" t="s">
        <v>3120</v>
      </c>
      <c r="D1227" s="238" t="s">
        <v>1351</v>
      </c>
      <c r="E1227" s="224">
        <f>100+100</f>
        <v>200</v>
      </c>
      <c r="F1227" s="216" t="s">
        <v>1264</v>
      </c>
      <c r="G1227" s="216"/>
    </row>
    <row r="1228" spans="1:7">
      <c r="A1228" s="237">
        <v>12</v>
      </c>
      <c r="B1228" s="237"/>
      <c r="C1228" s="216" t="s">
        <v>1353</v>
      </c>
      <c r="D1228" s="238" t="s">
        <v>1354</v>
      </c>
      <c r="E1228" s="224">
        <f>100+168*5</f>
        <v>940</v>
      </c>
      <c r="F1228" s="216" t="s">
        <v>1315</v>
      </c>
      <c r="G1228" s="216"/>
    </row>
    <row r="1229" spans="1:7">
      <c r="A1229" s="237">
        <v>13</v>
      </c>
      <c r="B1229" s="237"/>
      <c r="C1229" s="216" t="s">
        <v>1604</v>
      </c>
      <c r="D1229" s="238" t="s">
        <v>1388</v>
      </c>
      <c r="E1229" s="224">
        <f>100+100</f>
        <v>200</v>
      </c>
      <c r="F1229" s="216" t="s">
        <v>1315</v>
      </c>
      <c r="G1229" s="216"/>
    </row>
    <row r="1230" spans="1:7">
      <c r="A1230" s="237">
        <v>14</v>
      </c>
      <c r="B1230" s="237"/>
      <c r="C1230" s="216" t="s">
        <v>1390</v>
      </c>
      <c r="D1230" s="238" t="s">
        <v>1391</v>
      </c>
      <c r="E1230" s="224">
        <f>100+96*8</f>
        <v>868</v>
      </c>
      <c r="F1230" s="216" t="s">
        <v>1315</v>
      </c>
      <c r="G1230" s="216"/>
    </row>
    <row r="1231" spans="1:7" ht="24">
      <c r="A1231" s="237">
        <v>14</v>
      </c>
      <c r="B1231" s="237"/>
      <c r="C1231" s="216" t="s">
        <v>1355</v>
      </c>
      <c r="D1231" s="216" t="s">
        <v>1587</v>
      </c>
      <c r="E1231" s="224">
        <f>100+500*8</f>
        <v>4100</v>
      </c>
      <c r="F1231" s="216" t="s">
        <v>1399</v>
      </c>
      <c r="G1231" s="216"/>
    </row>
    <row r="1232" spans="1:7" ht="24">
      <c r="A1232" s="219" t="s">
        <v>620</v>
      </c>
      <c r="B1232" s="220"/>
      <c r="C1232" s="220"/>
      <c r="D1232" s="224"/>
      <c r="E1232" s="224">
        <f>SUM(E1217:E1231)</f>
        <v>7848</v>
      </c>
      <c r="F1232" s="223" t="s">
        <v>3085</v>
      </c>
      <c r="G1232" s="224" t="s">
        <v>1357</v>
      </c>
    </row>
    <row r="1233" spans="1:7">
      <c r="A1233" s="225"/>
      <c r="B1233" s="225"/>
      <c r="C1233" s="225"/>
      <c r="D1233" s="225"/>
      <c r="E1233" s="226"/>
      <c r="F1233" s="226"/>
      <c r="G1233" s="225"/>
    </row>
    <row r="1234" spans="1:7" ht="18.75">
      <c r="A1234" s="243" t="s">
        <v>242</v>
      </c>
      <c r="B1234" s="243"/>
      <c r="C1234" s="243"/>
      <c r="D1234" s="243"/>
      <c r="E1234" s="243"/>
      <c r="F1234" s="243"/>
      <c r="G1234" s="243"/>
    </row>
    <row r="1235" spans="1:7" ht="36">
      <c r="A1235" s="215" t="s">
        <v>594</v>
      </c>
      <c r="B1235" s="215" t="s">
        <v>595</v>
      </c>
      <c r="C1235" s="215" t="s">
        <v>596</v>
      </c>
      <c r="D1235" s="215" t="s">
        <v>597</v>
      </c>
      <c r="E1235" s="215" t="s">
        <v>598</v>
      </c>
      <c r="F1235" s="215" t="s">
        <v>2754</v>
      </c>
      <c r="G1235" s="215" t="s">
        <v>2755</v>
      </c>
    </row>
    <row r="1236" spans="1:7">
      <c r="A1236" s="237">
        <v>1</v>
      </c>
      <c r="B1236" s="237"/>
      <c r="C1236" s="216" t="s">
        <v>1327</v>
      </c>
      <c r="D1236" s="238" t="s">
        <v>1602</v>
      </c>
      <c r="E1236" s="224">
        <v>50</v>
      </c>
      <c r="F1236" s="216" t="s">
        <v>1259</v>
      </c>
      <c r="G1236" s="216"/>
    </row>
    <row r="1237" spans="1:7">
      <c r="A1237" s="237">
        <v>2</v>
      </c>
      <c r="B1237" s="237"/>
      <c r="C1237" s="216" t="s">
        <v>1376</v>
      </c>
      <c r="D1237" s="238" t="s">
        <v>1602</v>
      </c>
      <c r="E1237" s="224">
        <v>500</v>
      </c>
      <c r="F1237" s="216" t="s">
        <v>789</v>
      </c>
      <c r="G1237" s="216"/>
    </row>
    <row r="1238" spans="1:7">
      <c r="A1238" s="237">
        <v>3</v>
      </c>
      <c r="B1238" s="237"/>
      <c r="C1238" s="216" t="s">
        <v>1338</v>
      </c>
      <c r="D1238" s="238" t="s">
        <v>1339</v>
      </c>
      <c r="E1238" s="224">
        <v>150</v>
      </c>
      <c r="F1238" s="216" t="s">
        <v>1259</v>
      </c>
      <c r="G1238" s="216"/>
    </row>
    <row r="1239" spans="1:7">
      <c r="A1239" s="237">
        <v>4</v>
      </c>
      <c r="B1239" s="237"/>
      <c r="C1239" s="216" t="s">
        <v>1343</v>
      </c>
      <c r="D1239" s="237" t="s">
        <v>1344</v>
      </c>
      <c r="E1239" s="224">
        <v>100</v>
      </c>
      <c r="F1239" s="216" t="s">
        <v>1259</v>
      </c>
      <c r="G1239" s="216"/>
    </row>
    <row r="1240" spans="1:7">
      <c r="A1240" s="237">
        <v>4</v>
      </c>
      <c r="B1240" s="237"/>
      <c r="C1240" s="216" t="s">
        <v>1346</v>
      </c>
      <c r="D1240" s="238" t="s">
        <v>1347</v>
      </c>
      <c r="E1240" s="224">
        <f>100+60</f>
        <v>160</v>
      </c>
      <c r="F1240" s="216" t="s">
        <v>1264</v>
      </c>
      <c r="G1240" s="216"/>
    </row>
    <row r="1241" spans="1:7">
      <c r="A1241" s="237">
        <v>5</v>
      </c>
      <c r="B1241" s="237"/>
      <c r="C1241" s="216" t="s">
        <v>588</v>
      </c>
      <c r="D1241" s="238" t="s">
        <v>1345</v>
      </c>
      <c r="E1241" s="224">
        <f>100+50</f>
        <v>150</v>
      </c>
      <c r="F1241" s="216" t="s">
        <v>1264</v>
      </c>
      <c r="G1241" s="216"/>
    </row>
    <row r="1242" spans="1:7">
      <c r="A1242" s="237">
        <v>6</v>
      </c>
      <c r="B1242" s="237"/>
      <c r="C1242" s="216" t="s">
        <v>1348</v>
      </c>
      <c r="D1242" s="238" t="s">
        <v>1349</v>
      </c>
      <c r="E1242" s="224">
        <f>100+70</f>
        <v>170</v>
      </c>
      <c r="F1242" s="216" t="s">
        <v>1264</v>
      </c>
      <c r="G1242" s="216"/>
    </row>
    <row r="1243" spans="1:7">
      <c r="A1243" s="237">
        <v>7</v>
      </c>
      <c r="B1243" s="237"/>
      <c r="C1243" s="216" t="s">
        <v>1353</v>
      </c>
      <c r="D1243" s="238" t="s">
        <v>1354</v>
      </c>
      <c r="E1243" s="224">
        <f>100+24*5</f>
        <v>220</v>
      </c>
      <c r="F1243" s="216" t="s">
        <v>1315</v>
      </c>
      <c r="G1243" s="216"/>
    </row>
    <row r="1244" spans="1:7">
      <c r="A1244" s="237">
        <v>8</v>
      </c>
      <c r="B1244" s="237"/>
      <c r="C1244" s="216" t="s">
        <v>1358</v>
      </c>
      <c r="D1244" s="238" t="s">
        <v>1388</v>
      </c>
      <c r="E1244" s="224">
        <f>100+96*5</f>
        <v>580</v>
      </c>
      <c r="F1244" s="216" t="s">
        <v>1315</v>
      </c>
      <c r="G1244" s="216"/>
    </row>
    <row r="1245" spans="1:7" ht="24">
      <c r="A1245" s="237">
        <v>9</v>
      </c>
      <c r="B1245" s="237"/>
      <c r="C1245" s="216" t="s">
        <v>1355</v>
      </c>
      <c r="D1245" s="216" t="s">
        <v>1587</v>
      </c>
      <c r="E1245" s="224">
        <f>100+500*8</f>
        <v>4100</v>
      </c>
      <c r="F1245" s="216" t="s">
        <v>1399</v>
      </c>
      <c r="G1245" s="216"/>
    </row>
    <row r="1246" spans="1:7" ht="24">
      <c r="A1246" s="219" t="s">
        <v>620</v>
      </c>
      <c r="B1246" s="220"/>
      <c r="C1246" s="220"/>
      <c r="D1246" s="224"/>
      <c r="E1246" s="224">
        <f>SUM(E1236:E1245)</f>
        <v>6180</v>
      </c>
      <c r="F1246" s="223" t="s">
        <v>3085</v>
      </c>
      <c r="G1246" s="224" t="s">
        <v>1357</v>
      </c>
    </row>
    <row r="1247" spans="1:7">
      <c r="A1247" s="225"/>
      <c r="B1247" s="225"/>
      <c r="C1247" s="225"/>
      <c r="D1247" s="225"/>
      <c r="E1247" s="226"/>
      <c r="F1247" s="226"/>
      <c r="G1247" s="225"/>
    </row>
    <row r="1248" spans="1:7" ht="18.75">
      <c r="A1248" s="243" t="s">
        <v>243</v>
      </c>
      <c r="B1248" s="243"/>
      <c r="C1248" s="243"/>
      <c r="D1248" s="243"/>
      <c r="E1248" s="243"/>
      <c r="F1248" s="243"/>
      <c r="G1248" s="243"/>
    </row>
    <row r="1249" spans="1:7" ht="36">
      <c r="A1249" s="215" t="s">
        <v>594</v>
      </c>
      <c r="B1249" s="215" t="s">
        <v>595</v>
      </c>
      <c r="C1249" s="215" t="s">
        <v>596</v>
      </c>
      <c r="D1249" s="215" t="s">
        <v>597</v>
      </c>
      <c r="E1249" s="215" t="s">
        <v>598</v>
      </c>
      <c r="F1249" s="215" t="s">
        <v>2754</v>
      </c>
      <c r="G1249" s="215" t="s">
        <v>2755</v>
      </c>
    </row>
    <row r="1250" spans="1:7">
      <c r="A1250" s="237">
        <v>1</v>
      </c>
      <c r="B1250" s="237"/>
      <c r="C1250" s="216" t="s">
        <v>1327</v>
      </c>
      <c r="D1250" s="238" t="s">
        <v>1602</v>
      </c>
      <c r="E1250" s="224">
        <v>50</v>
      </c>
      <c r="F1250" s="216" t="s">
        <v>1259</v>
      </c>
      <c r="G1250" s="216"/>
    </row>
    <row r="1251" spans="1:7">
      <c r="A1251" s="237">
        <v>2</v>
      </c>
      <c r="B1251" s="237"/>
      <c r="C1251" s="216" t="s">
        <v>1376</v>
      </c>
      <c r="D1251" s="238" t="s">
        <v>1602</v>
      </c>
      <c r="E1251" s="224">
        <v>500</v>
      </c>
      <c r="F1251" s="216" t="s">
        <v>789</v>
      </c>
      <c r="G1251" s="216"/>
    </row>
    <row r="1252" spans="1:7">
      <c r="A1252" s="237">
        <v>3</v>
      </c>
      <c r="B1252" s="237"/>
      <c r="C1252" s="216" t="s">
        <v>1338</v>
      </c>
      <c r="D1252" s="238" t="s">
        <v>1339</v>
      </c>
      <c r="E1252" s="224">
        <v>150</v>
      </c>
      <c r="F1252" s="216" t="s">
        <v>1259</v>
      </c>
      <c r="G1252" s="216"/>
    </row>
    <row r="1253" spans="1:7">
      <c r="A1253" s="237">
        <v>4</v>
      </c>
      <c r="B1253" s="237"/>
      <c r="C1253" s="216" t="s">
        <v>627</v>
      </c>
      <c r="D1253" s="238" t="s">
        <v>1370</v>
      </c>
      <c r="E1253" s="224">
        <v>50</v>
      </c>
      <c r="F1253" s="216" t="s">
        <v>1259</v>
      </c>
      <c r="G1253" s="216"/>
    </row>
    <row r="1254" spans="1:7">
      <c r="A1254" s="237">
        <v>4</v>
      </c>
      <c r="B1254" s="237"/>
      <c r="C1254" s="216" t="s">
        <v>1343</v>
      </c>
      <c r="D1254" s="237" t="s">
        <v>1344</v>
      </c>
      <c r="E1254" s="224">
        <v>100</v>
      </c>
      <c r="F1254" s="216" t="s">
        <v>1259</v>
      </c>
      <c r="G1254" s="216"/>
    </row>
    <row r="1255" spans="1:7">
      <c r="A1255" s="237">
        <v>5</v>
      </c>
      <c r="B1255" s="237"/>
      <c r="C1255" s="216" t="s">
        <v>1341</v>
      </c>
      <c r="D1255" s="238" t="s">
        <v>1602</v>
      </c>
      <c r="E1255" s="224">
        <v>50</v>
      </c>
      <c r="F1255" s="216" t="s">
        <v>1259</v>
      </c>
      <c r="G1255" s="216"/>
    </row>
    <row r="1256" spans="1:7">
      <c r="A1256" s="237">
        <v>6</v>
      </c>
      <c r="B1256" s="237"/>
      <c r="C1256" s="216" t="s">
        <v>1346</v>
      </c>
      <c r="D1256" s="238" t="s">
        <v>1347</v>
      </c>
      <c r="E1256" s="224">
        <f>100+60</f>
        <v>160</v>
      </c>
      <c r="F1256" s="216" t="s">
        <v>1264</v>
      </c>
      <c r="G1256" s="216"/>
    </row>
    <row r="1257" spans="1:7">
      <c r="A1257" s="237">
        <v>7</v>
      </c>
      <c r="B1257" s="237"/>
      <c r="C1257" s="216" t="s">
        <v>588</v>
      </c>
      <c r="D1257" s="238" t="s">
        <v>1345</v>
      </c>
      <c r="E1257" s="224">
        <f>100+50</f>
        <v>150</v>
      </c>
      <c r="F1257" s="216" t="s">
        <v>1264</v>
      </c>
      <c r="G1257" s="216"/>
    </row>
    <row r="1258" spans="1:7">
      <c r="A1258" s="237">
        <v>8</v>
      </c>
      <c r="B1258" s="237"/>
      <c r="C1258" s="216" t="s">
        <v>1348</v>
      </c>
      <c r="D1258" s="238" t="s">
        <v>1349</v>
      </c>
      <c r="E1258" s="224">
        <f>100+70</f>
        <v>170</v>
      </c>
      <c r="F1258" s="216" t="s">
        <v>1264</v>
      </c>
      <c r="G1258" s="216"/>
    </row>
    <row r="1259" spans="1:7">
      <c r="A1259" s="237">
        <v>9</v>
      </c>
      <c r="B1259" s="237"/>
      <c r="C1259" s="216" t="s">
        <v>999</v>
      </c>
      <c r="D1259" s="238" t="s">
        <v>1603</v>
      </c>
      <c r="E1259" s="224">
        <f>100+60</f>
        <v>160</v>
      </c>
      <c r="F1259" s="216" t="s">
        <v>1264</v>
      </c>
      <c r="G1259" s="216"/>
    </row>
    <row r="1260" spans="1:7">
      <c r="A1260" s="237">
        <v>10</v>
      </c>
      <c r="B1260" s="237"/>
      <c r="C1260" s="216" t="s">
        <v>3120</v>
      </c>
      <c r="D1260" s="238" t="s">
        <v>1351</v>
      </c>
      <c r="E1260" s="224">
        <f>100+100</f>
        <v>200</v>
      </c>
      <c r="F1260" s="216" t="s">
        <v>1264</v>
      </c>
      <c r="G1260" s="216"/>
    </row>
    <row r="1261" spans="1:7">
      <c r="A1261" s="237">
        <v>11</v>
      </c>
      <c r="B1261" s="237"/>
      <c r="C1261" s="216" t="s">
        <v>1353</v>
      </c>
      <c r="D1261" s="238" t="s">
        <v>1354</v>
      </c>
      <c r="E1261" s="224">
        <f>100+24*5</f>
        <v>220</v>
      </c>
      <c r="F1261" s="216" t="s">
        <v>1315</v>
      </c>
      <c r="G1261" s="216"/>
    </row>
    <row r="1262" spans="1:7">
      <c r="A1262" s="237">
        <v>12</v>
      </c>
      <c r="B1262" s="237"/>
      <c r="C1262" s="216" t="s">
        <v>1358</v>
      </c>
      <c r="D1262" s="238" t="s">
        <v>1388</v>
      </c>
      <c r="E1262" s="224">
        <f>100+96*5</f>
        <v>580</v>
      </c>
      <c r="F1262" s="216" t="s">
        <v>1315</v>
      </c>
      <c r="G1262" s="216"/>
    </row>
    <row r="1263" spans="1:7" ht="24">
      <c r="A1263" s="237">
        <v>13</v>
      </c>
      <c r="B1263" s="237"/>
      <c r="C1263" s="216" t="s">
        <v>1355</v>
      </c>
      <c r="D1263" s="216" t="s">
        <v>1587</v>
      </c>
      <c r="E1263" s="224">
        <f>100+500*8</f>
        <v>4100</v>
      </c>
      <c r="F1263" s="216" t="s">
        <v>1399</v>
      </c>
      <c r="G1263" s="216"/>
    </row>
    <row r="1264" spans="1:7" ht="24">
      <c r="A1264" s="219" t="s">
        <v>620</v>
      </c>
      <c r="B1264" s="220"/>
      <c r="C1264" s="220"/>
      <c r="D1264" s="224"/>
      <c r="E1264" s="224">
        <f>SUM(E1250:E1263)</f>
        <v>6640</v>
      </c>
      <c r="F1264" s="223" t="s">
        <v>3085</v>
      </c>
      <c r="G1264" s="224" t="s">
        <v>1357</v>
      </c>
    </row>
    <row r="1265" spans="1:7">
      <c r="A1265" s="225"/>
      <c r="B1265" s="225"/>
      <c r="C1265" s="225"/>
      <c r="D1265" s="225"/>
      <c r="E1265" s="226"/>
      <c r="F1265" s="226"/>
      <c r="G1265" s="225"/>
    </row>
    <row r="1266" spans="1:7" ht="18.75">
      <c r="A1266" s="243" t="s">
        <v>244</v>
      </c>
      <c r="B1266" s="243"/>
      <c r="C1266" s="243"/>
      <c r="D1266" s="243"/>
      <c r="E1266" s="243"/>
      <c r="F1266" s="243"/>
      <c r="G1266" s="243"/>
    </row>
    <row r="1267" spans="1:7" ht="36">
      <c r="A1267" s="215" t="s">
        <v>594</v>
      </c>
      <c r="B1267" s="215" t="s">
        <v>595</v>
      </c>
      <c r="C1267" s="215" t="s">
        <v>596</v>
      </c>
      <c r="D1267" s="215" t="s">
        <v>597</v>
      </c>
      <c r="E1267" s="215" t="s">
        <v>598</v>
      </c>
      <c r="F1267" s="215" t="s">
        <v>2754</v>
      </c>
      <c r="G1267" s="215" t="s">
        <v>2755</v>
      </c>
    </row>
    <row r="1268" spans="1:7">
      <c r="A1268" s="237">
        <v>1</v>
      </c>
      <c r="B1268" s="237"/>
      <c r="C1268" s="216" t="s">
        <v>1327</v>
      </c>
      <c r="D1268" s="238" t="s">
        <v>1602</v>
      </c>
      <c r="E1268" s="224">
        <v>50</v>
      </c>
      <c r="F1268" s="216" t="s">
        <v>1259</v>
      </c>
      <c r="G1268" s="216"/>
    </row>
    <row r="1269" spans="1:7">
      <c r="A1269" s="237">
        <v>2</v>
      </c>
      <c r="B1269" s="237"/>
      <c r="C1269" s="216" t="s">
        <v>1376</v>
      </c>
      <c r="D1269" s="238" t="s">
        <v>1602</v>
      </c>
      <c r="E1269" s="224">
        <v>500</v>
      </c>
      <c r="F1269" s="216" t="s">
        <v>789</v>
      </c>
      <c r="G1269" s="216"/>
    </row>
    <row r="1270" spans="1:7">
      <c r="A1270" s="237">
        <v>3</v>
      </c>
      <c r="B1270" s="237"/>
      <c r="C1270" s="216" t="s">
        <v>1338</v>
      </c>
      <c r="D1270" s="238" t="s">
        <v>1339</v>
      </c>
      <c r="E1270" s="224">
        <v>150</v>
      </c>
      <c r="F1270" s="216" t="s">
        <v>1259</v>
      </c>
      <c r="G1270" s="216"/>
    </row>
    <row r="1271" spans="1:7">
      <c r="A1271" s="237">
        <v>4</v>
      </c>
      <c r="B1271" s="237"/>
      <c r="C1271" s="216" t="s">
        <v>1343</v>
      </c>
      <c r="D1271" s="237" t="s">
        <v>1344</v>
      </c>
      <c r="E1271" s="224">
        <v>100</v>
      </c>
      <c r="F1271" s="216" t="s">
        <v>1259</v>
      </c>
      <c r="G1271" s="216"/>
    </row>
    <row r="1272" spans="1:7">
      <c r="A1272" s="237">
        <v>5</v>
      </c>
      <c r="B1272" s="237"/>
      <c r="C1272" s="216" t="s">
        <v>1346</v>
      </c>
      <c r="D1272" s="238" t="s">
        <v>1347</v>
      </c>
      <c r="E1272" s="224">
        <f>100+60</f>
        <v>160</v>
      </c>
      <c r="F1272" s="216" t="s">
        <v>1264</v>
      </c>
      <c r="G1272" s="216"/>
    </row>
    <row r="1273" spans="1:7">
      <c r="A1273" s="237">
        <v>6</v>
      </c>
      <c r="B1273" s="237"/>
      <c r="C1273" s="216" t="s">
        <v>588</v>
      </c>
      <c r="D1273" s="238" t="s">
        <v>1345</v>
      </c>
      <c r="E1273" s="224">
        <f>100+50</f>
        <v>150</v>
      </c>
      <c r="F1273" s="216" t="s">
        <v>1264</v>
      </c>
      <c r="G1273" s="216"/>
    </row>
    <row r="1274" spans="1:7">
      <c r="A1274" s="237">
        <v>7</v>
      </c>
      <c r="B1274" s="237"/>
      <c r="C1274" s="216" t="s">
        <v>1348</v>
      </c>
      <c r="D1274" s="238" t="s">
        <v>1349</v>
      </c>
      <c r="E1274" s="224">
        <f>100+70</f>
        <v>170</v>
      </c>
      <c r="F1274" s="216" t="s">
        <v>1264</v>
      </c>
      <c r="G1274" s="216"/>
    </row>
    <row r="1275" spans="1:7">
      <c r="A1275" s="237">
        <v>8</v>
      </c>
      <c r="B1275" s="237"/>
      <c r="C1275" s="216" t="s">
        <v>1353</v>
      </c>
      <c r="D1275" s="238" t="s">
        <v>1354</v>
      </c>
      <c r="E1275" s="224">
        <f>100+96*5</f>
        <v>580</v>
      </c>
      <c r="F1275" s="216" t="s">
        <v>1315</v>
      </c>
      <c r="G1275" s="216"/>
    </row>
    <row r="1276" spans="1:7">
      <c r="A1276" s="237">
        <v>9</v>
      </c>
      <c r="B1276" s="237"/>
      <c r="C1276" s="216" t="s">
        <v>1604</v>
      </c>
      <c r="D1276" s="238" t="s">
        <v>1388</v>
      </c>
      <c r="E1276" s="224">
        <f>100+100</f>
        <v>200</v>
      </c>
      <c r="F1276" s="216" t="s">
        <v>1315</v>
      </c>
      <c r="G1276" s="216"/>
    </row>
    <row r="1277" spans="1:7">
      <c r="A1277" s="237">
        <v>10</v>
      </c>
      <c r="B1277" s="237"/>
      <c r="C1277" s="216" t="s">
        <v>1390</v>
      </c>
      <c r="D1277" s="238" t="s">
        <v>1391</v>
      </c>
      <c r="E1277" s="224">
        <f>100+48*8</f>
        <v>484</v>
      </c>
      <c r="F1277" s="216" t="s">
        <v>1315</v>
      </c>
      <c r="G1277" s="216"/>
    </row>
    <row r="1278" spans="1:7" ht="24">
      <c r="A1278" s="237">
        <v>11</v>
      </c>
      <c r="B1278" s="237"/>
      <c r="C1278" s="216" t="s">
        <v>1355</v>
      </c>
      <c r="D1278" s="216" t="s">
        <v>1587</v>
      </c>
      <c r="E1278" s="224">
        <f>100+500*8</f>
        <v>4100</v>
      </c>
      <c r="F1278" s="216" t="s">
        <v>1399</v>
      </c>
      <c r="G1278" s="216"/>
    </row>
    <row r="1279" spans="1:7" ht="24">
      <c r="A1279" s="219" t="s">
        <v>620</v>
      </c>
      <c r="B1279" s="220"/>
      <c r="C1279" s="220"/>
      <c r="D1279" s="224"/>
      <c r="E1279" s="224">
        <f>SUM(E1268:E1278)</f>
        <v>6644</v>
      </c>
      <c r="F1279" s="223" t="s">
        <v>3085</v>
      </c>
      <c r="G1279" s="224" t="s">
        <v>1357</v>
      </c>
    </row>
    <row r="1280" spans="1:7">
      <c r="A1280" s="225"/>
      <c r="B1280" s="225"/>
      <c r="C1280" s="225"/>
      <c r="D1280" s="225"/>
      <c r="E1280" s="226"/>
      <c r="F1280" s="226"/>
      <c r="G1280" s="225"/>
    </row>
    <row r="1281" spans="1:7" ht="18.75">
      <c r="A1281" s="243" t="s">
        <v>245</v>
      </c>
      <c r="B1281" s="243"/>
      <c r="C1281" s="243"/>
      <c r="D1281" s="243"/>
      <c r="E1281" s="243"/>
      <c r="F1281" s="243"/>
      <c r="G1281" s="243"/>
    </row>
    <row r="1282" spans="1:7" ht="36">
      <c r="A1282" s="215" t="s">
        <v>594</v>
      </c>
      <c r="B1282" s="215" t="s">
        <v>595</v>
      </c>
      <c r="C1282" s="215" t="s">
        <v>596</v>
      </c>
      <c r="D1282" s="215" t="s">
        <v>597</v>
      </c>
      <c r="E1282" s="215" t="s">
        <v>598</v>
      </c>
      <c r="F1282" s="215" t="s">
        <v>2754</v>
      </c>
      <c r="G1282" s="215" t="s">
        <v>2755</v>
      </c>
    </row>
    <row r="1283" spans="1:7">
      <c r="A1283" s="237">
        <v>1</v>
      </c>
      <c r="B1283" s="237"/>
      <c r="C1283" s="216" t="s">
        <v>1327</v>
      </c>
      <c r="D1283" s="238" t="s">
        <v>1602</v>
      </c>
      <c r="E1283" s="224">
        <v>50</v>
      </c>
      <c r="F1283" s="216" t="s">
        <v>1259</v>
      </c>
      <c r="G1283" s="216"/>
    </row>
    <row r="1284" spans="1:7">
      <c r="A1284" s="237">
        <v>2</v>
      </c>
      <c r="B1284" s="237"/>
      <c r="C1284" s="216" t="s">
        <v>1376</v>
      </c>
      <c r="D1284" s="238" t="s">
        <v>1602</v>
      </c>
      <c r="E1284" s="224">
        <v>500</v>
      </c>
      <c r="F1284" s="216" t="s">
        <v>789</v>
      </c>
      <c r="G1284" s="216"/>
    </row>
    <row r="1285" spans="1:7">
      <c r="A1285" s="237">
        <v>3</v>
      </c>
      <c r="B1285" s="237"/>
      <c r="C1285" s="216" t="s">
        <v>1338</v>
      </c>
      <c r="D1285" s="238" t="s">
        <v>1339</v>
      </c>
      <c r="E1285" s="224">
        <v>150</v>
      </c>
      <c r="F1285" s="216" t="s">
        <v>1259</v>
      </c>
      <c r="G1285" s="216"/>
    </row>
    <row r="1286" spans="1:7">
      <c r="A1286" s="237">
        <v>4</v>
      </c>
      <c r="B1286" s="237"/>
      <c r="C1286" s="216" t="s">
        <v>1343</v>
      </c>
      <c r="D1286" s="237" t="s">
        <v>1344</v>
      </c>
      <c r="E1286" s="224">
        <v>100</v>
      </c>
      <c r="F1286" s="216" t="s">
        <v>1259</v>
      </c>
      <c r="G1286" s="216"/>
    </row>
    <row r="1287" spans="1:7">
      <c r="A1287" s="237">
        <v>5</v>
      </c>
      <c r="B1287" s="237"/>
      <c r="C1287" s="216" t="s">
        <v>627</v>
      </c>
      <c r="D1287" s="238" t="s">
        <v>1370</v>
      </c>
      <c r="E1287" s="224">
        <v>50</v>
      </c>
      <c r="F1287" s="216" t="s">
        <v>1259</v>
      </c>
      <c r="G1287" s="216"/>
    </row>
    <row r="1288" spans="1:7">
      <c r="A1288" s="237">
        <v>6</v>
      </c>
      <c r="B1288" s="237"/>
      <c r="C1288" s="216" t="s">
        <v>1341</v>
      </c>
      <c r="D1288" s="238" t="s">
        <v>1602</v>
      </c>
      <c r="E1288" s="224">
        <v>50</v>
      </c>
      <c r="F1288" s="216" t="s">
        <v>1259</v>
      </c>
      <c r="G1288" s="216"/>
    </row>
    <row r="1289" spans="1:7">
      <c r="A1289" s="237">
        <v>7</v>
      </c>
      <c r="B1289" s="237"/>
      <c r="C1289" s="216" t="s">
        <v>1346</v>
      </c>
      <c r="D1289" s="238" t="s">
        <v>1347</v>
      </c>
      <c r="E1289" s="224">
        <f>100+60</f>
        <v>160</v>
      </c>
      <c r="F1289" s="216" t="s">
        <v>1264</v>
      </c>
      <c r="G1289" s="216"/>
    </row>
    <row r="1290" spans="1:7">
      <c r="A1290" s="237">
        <v>8</v>
      </c>
      <c r="B1290" s="237"/>
      <c r="C1290" s="216" t="s">
        <v>588</v>
      </c>
      <c r="D1290" s="238" t="s">
        <v>1345</v>
      </c>
      <c r="E1290" s="224">
        <f>100+50</f>
        <v>150</v>
      </c>
      <c r="F1290" s="216" t="s">
        <v>1264</v>
      </c>
      <c r="G1290" s="216"/>
    </row>
    <row r="1291" spans="1:7">
      <c r="A1291" s="237">
        <v>9</v>
      </c>
      <c r="B1291" s="237"/>
      <c r="C1291" s="216" t="s">
        <v>1348</v>
      </c>
      <c r="D1291" s="238" t="s">
        <v>1349</v>
      </c>
      <c r="E1291" s="224">
        <f>100+70</f>
        <v>170</v>
      </c>
      <c r="F1291" s="216" t="s">
        <v>1264</v>
      </c>
      <c r="G1291" s="216"/>
    </row>
    <row r="1292" spans="1:7">
      <c r="A1292" s="237">
        <v>10</v>
      </c>
      <c r="B1292" s="237"/>
      <c r="C1292" s="216" t="s">
        <v>999</v>
      </c>
      <c r="D1292" s="238" t="s">
        <v>1603</v>
      </c>
      <c r="E1292" s="224">
        <f>100+60</f>
        <v>160</v>
      </c>
      <c r="F1292" s="216" t="s">
        <v>1264</v>
      </c>
      <c r="G1292" s="216"/>
    </row>
    <row r="1293" spans="1:7">
      <c r="A1293" s="237">
        <v>11</v>
      </c>
      <c r="B1293" s="237"/>
      <c r="C1293" s="216" t="s">
        <v>3120</v>
      </c>
      <c r="D1293" s="238" t="s">
        <v>1351</v>
      </c>
      <c r="E1293" s="224">
        <f>100+100</f>
        <v>200</v>
      </c>
      <c r="F1293" s="216" t="s">
        <v>1264</v>
      </c>
      <c r="G1293" s="216"/>
    </row>
    <row r="1294" spans="1:7">
      <c r="A1294" s="237">
        <v>12</v>
      </c>
      <c r="B1294" s="237"/>
      <c r="C1294" s="216" t="s">
        <v>1353</v>
      </c>
      <c r="D1294" s="238" t="s">
        <v>1354</v>
      </c>
      <c r="E1294" s="224">
        <f>100+96*5</f>
        <v>580</v>
      </c>
      <c r="F1294" s="216" t="s">
        <v>1315</v>
      </c>
      <c r="G1294" s="216"/>
    </row>
    <row r="1295" spans="1:7">
      <c r="A1295" s="237">
        <v>13</v>
      </c>
      <c r="B1295" s="237"/>
      <c r="C1295" s="216" t="s">
        <v>1604</v>
      </c>
      <c r="D1295" s="238" t="s">
        <v>1388</v>
      </c>
      <c r="E1295" s="224">
        <f>100+100</f>
        <v>200</v>
      </c>
      <c r="F1295" s="216" t="s">
        <v>1315</v>
      </c>
      <c r="G1295" s="216"/>
    </row>
    <row r="1296" spans="1:7">
      <c r="A1296" s="237">
        <v>14</v>
      </c>
      <c r="B1296" s="237"/>
      <c r="C1296" s="216" t="s">
        <v>1390</v>
      </c>
      <c r="D1296" s="238" t="s">
        <v>1391</v>
      </c>
      <c r="E1296" s="224">
        <f>100+48*8</f>
        <v>484</v>
      </c>
      <c r="F1296" s="216" t="s">
        <v>1315</v>
      </c>
      <c r="G1296" s="216"/>
    </row>
    <row r="1297" spans="1:7" ht="24">
      <c r="A1297" s="237">
        <v>15</v>
      </c>
      <c r="B1297" s="237"/>
      <c r="C1297" s="216" t="s">
        <v>1355</v>
      </c>
      <c r="D1297" s="216" t="s">
        <v>1587</v>
      </c>
      <c r="E1297" s="224">
        <f>100+500*8</f>
        <v>4100</v>
      </c>
      <c r="F1297" s="216" t="s">
        <v>1399</v>
      </c>
      <c r="G1297" s="216"/>
    </row>
    <row r="1298" spans="1:7" ht="24">
      <c r="A1298" s="219" t="s">
        <v>620</v>
      </c>
      <c r="B1298" s="220"/>
      <c r="C1298" s="220"/>
      <c r="D1298" s="224"/>
      <c r="E1298" s="224">
        <f>SUM(E1283:E1297)</f>
        <v>7104</v>
      </c>
      <c r="F1298" s="223" t="s">
        <v>3085</v>
      </c>
      <c r="G1298" s="224" t="s">
        <v>1357</v>
      </c>
    </row>
    <row r="1299" spans="1:7">
      <c r="A1299" s="225"/>
      <c r="B1299" s="225"/>
      <c r="C1299" s="225"/>
      <c r="D1299" s="225"/>
      <c r="E1299" s="226"/>
      <c r="F1299" s="226"/>
      <c r="G1299" s="225"/>
    </row>
    <row r="1300" spans="1:7" ht="18.75">
      <c r="A1300" s="243" t="s">
        <v>3121</v>
      </c>
      <c r="B1300" s="243"/>
      <c r="C1300" s="243"/>
      <c r="D1300" s="243"/>
      <c r="E1300" s="243"/>
      <c r="F1300" s="243"/>
      <c r="G1300" s="243"/>
    </row>
    <row r="1301" spans="1:7" ht="36">
      <c r="A1301" s="215" t="s">
        <v>594</v>
      </c>
      <c r="B1301" s="215" t="s">
        <v>595</v>
      </c>
      <c r="C1301" s="215" t="s">
        <v>596</v>
      </c>
      <c r="D1301" s="215" t="s">
        <v>597</v>
      </c>
      <c r="E1301" s="215" t="s">
        <v>598</v>
      </c>
      <c r="F1301" s="215" t="s">
        <v>2754</v>
      </c>
      <c r="G1301" s="215" t="s">
        <v>2755</v>
      </c>
    </row>
    <row r="1302" spans="1:7">
      <c r="A1302" s="237">
        <v>1</v>
      </c>
      <c r="B1302" s="237"/>
      <c r="C1302" s="216" t="s">
        <v>1327</v>
      </c>
      <c r="D1302" s="216" t="s">
        <v>1605</v>
      </c>
      <c r="E1302" s="224">
        <v>50</v>
      </c>
      <c r="F1302" s="216" t="s">
        <v>1259</v>
      </c>
      <c r="G1302" s="216"/>
    </row>
    <row r="1303" spans="1:7">
      <c r="A1303" s="237">
        <v>2</v>
      </c>
      <c r="B1303" s="237"/>
      <c r="C1303" s="217" t="s">
        <v>1338</v>
      </c>
      <c r="D1303" s="216" t="s">
        <v>1339</v>
      </c>
      <c r="E1303" s="224">
        <v>150</v>
      </c>
      <c r="F1303" s="216" t="s">
        <v>1259</v>
      </c>
      <c r="G1303" s="216"/>
    </row>
    <row r="1304" spans="1:7" ht="24">
      <c r="A1304" s="237">
        <v>3</v>
      </c>
      <c r="B1304" s="237"/>
      <c r="C1304" s="217" t="s">
        <v>1606</v>
      </c>
      <c r="D1304" s="216" t="s">
        <v>1607</v>
      </c>
      <c r="E1304" s="224">
        <v>600</v>
      </c>
      <c r="F1304" s="216" t="s">
        <v>1259</v>
      </c>
      <c r="G1304" s="216"/>
    </row>
    <row r="1305" spans="1:7" ht="24">
      <c r="A1305" s="237">
        <v>4</v>
      </c>
      <c r="B1305" s="245"/>
      <c r="C1305" s="247" t="s">
        <v>1608</v>
      </c>
      <c r="D1305" s="216" t="s">
        <v>1607</v>
      </c>
      <c r="E1305" s="224">
        <v>600</v>
      </c>
      <c r="F1305" s="216" t="s">
        <v>1259</v>
      </c>
      <c r="G1305" s="216"/>
    </row>
    <row r="1306" spans="1:7">
      <c r="A1306" s="237">
        <v>5</v>
      </c>
      <c r="B1306" s="237"/>
      <c r="C1306" s="217" t="s">
        <v>3122</v>
      </c>
      <c r="D1306" s="217" t="s">
        <v>1344</v>
      </c>
      <c r="E1306" s="224">
        <v>100</v>
      </c>
      <c r="F1306" s="216" t="s">
        <v>1259</v>
      </c>
      <c r="G1306" s="216"/>
    </row>
    <row r="1307" spans="1:7">
      <c r="A1307" s="237">
        <v>6</v>
      </c>
      <c r="B1307" s="237"/>
      <c r="C1307" s="217" t="s">
        <v>1383</v>
      </c>
      <c r="D1307" s="216" t="s">
        <v>1605</v>
      </c>
      <c r="E1307" s="224">
        <v>50</v>
      </c>
      <c r="F1307" s="216" t="s">
        <v>1259</v>
      </c>
      <c r="G1307" s="216"/>
    </row>
    <row r="1308" spans="1:7">
      <c r="A1308" s="237">
        <v>7</v>
      </c>
      <c r="B1308" s="237"/>
      <c r="C1308" s="217" t="s">
        <v>1533</v>
      </c>
      <c r="D1308" s="216" t="s">
        <v>1609</v>
      </c>
      <c r="E1308" s="224">
        <f>100+60</f>
        <v>160</v>
      </c>
      <c r="F1308" s="216" t="s">
        <v>1259</v>
      </c>
      <c r="G1308" s="216"/>
    </row>
    <row r="1309" spans="1:7">
      <c r="A1309" s="237">
        <v>8</v>
      </c>
      <c r="B1309" s="237"/>
      <c r="C1309" s="217" t="s">
        <v>1346</v>
      </c>
      <c r="D1309" s="217" t="s">
        <v>1347</v>
      </c>
      <c r="E1309" s="224">
        <f>100+60</f>
        <v>160</v>
      </c>
      <c r="F1309" s="216" t="s">
        <v>1259</v>
      </c>
      <c r="G1309" s="216"/>
    </row>
    <row r="1310" spans="1:7">
      <c r="A1310" s="237">
        <v>9</v>
      </c>
      <c r="B1310" s="237"/>
      <c r="C1310" s="217" t="s">
        <v>1348</v>
      </c>
      <c r="D1310" s="216" t="s">
        <v>1349</v>
      </c>
      <c r="E1310" s="224">
        <f>100+70</f>
        <v>170</v>
      </c>
      <c r="F1310" s="216" t="s">
        <v>1259</v>
      </c>
      <c r="G1310" s="216"/>
    </row>
    <row r="1311" spans="1:7">
      <c r="A1311" s="237">
        <v>10</v>
      </c>
      <c r="B1311" s="237"/>
      <c r="C1311" s="217" t="s">
        <v>805</v>
      </c>
      <c r="D1311" s="216" t="s">
        <v>1380</v>
      </c>
      <c r="E1311" s="224">
        <f>100+280</f>
        <v>380</v>
      </c>
      <c r="F1311" s="216" t="s">
        <v>1264</v>
      </c>
      <c r="G1311" s="216"/>
    </row>
    <row r="1312" spans="1:7">
      <c r="A1312" s="237">
        <v>11</v>
      </c>
      <c r="B1312" s="237"/>
      <c r="C1312" s="217" t="s">
        <v>1390</v>
      </c>
      <c r="D1312" s="217" t="s">
        <v>1391</v>
      </c>
      <c r="E1312" s="224">
        <f>100+2000*8</f>
        <v>16100</v>
      </c>
      <c r="F1312" s="216" t="s">
        <v>1610</v>
      </c>
      <c r="G1312" s="216"/>
    </row>
    <row r="1313" spans="1:7" ht="24">
      <c r="A1313" s="237">
        <v>12</v>
      </c>
      <c r="B1313" s="237"/>
      <c r="C1313" s="217" t="s">
        <v>1611</v>
      </c>
      <c r="D1313" s="216" t="s">
        <v>1607</v>
      </c>
      <c r="E1313" s="224">
        <f>100+280</f>
        <v>380</v>
      </c>
      <c r="F1313" s="216" t="s">
        <v>1264</v>
      </c>
      <c r="G1313" s="216"/>
    </row>
    <row r="1314" spans="1:7" ht="24">
      <c r="A1314" s="219" t="s">
        <v>620</v>
      </c>
      <c r="B1314" s="220"/>
      <c r="C1314" s="220"/>
      <c r="D1314" s="224"/>
      <c r="E1314" s="224">
        <f>SUM(E1302:E1313)</f>
        <v>18900</v>
      </c>
      <c r="F1314" s="223" t="s">
        <v>3085</v>
      </c>
      <c r="G1314" s="224" t="s">
        <v>1357</v>
      </c>
    </row>
    <row r="1315" spans="1:7">
      <c r="A1315" s="225"/>
      <c r="B1315" s="225"/>
      <c r="C1315" s="225"/>
      <c r="D1315" s="225"/>
      <c r="E1315" s="226"/>
      <c r="F1315" s="226"/>
      <c r="G1315" s="225"/>
    </row>
    <row r="1316" spans="1:7" ht="18.75">
      <c r="A1316" s="243" t="s">
        <v>247</v>
      </c>
      <c r="B1316" s="243"/>
      <c r="C1316" s="243"/>
      <c r="D1316" s="243"/>
      <c r="E1316" s="243"/>
      <c r="F1316" s="243"/>
      <c r="G1316" s="243"/>
    </row>
    <row r="1317" spans="1:7" ht="36">
      <c r="A1317" s="215" t="s">
        <v>594</v>
      </c>
      <c r="B1317" s="215" t="s">
        <v>595</v>
      </c>
      <c r="C1317" s="215" t="s">
        <v>596</v>
      </c>
      <c r="D1317" s="215" t="s">
        <v>597</v>
      </c>
      <c r="E1317" s="215" t="s">
        <v>598</v>
      </c>
      <c r="F1317" s="215" t="s">
        <v>2754</v>
      </c>
      <c r="G1317" s="215" t="s">
        <v>2755</v>
      </c>
    </row>
    <row r="1318" spans="1:7">
      <c r="A1318" s="237">
        <v>1</v>
      </c>
      <c r="B1318" s="237"/>
      <c r="C1318" s="216" t="s">
        <v>1412</v>
      </c>
      <c r="D1318" s="217" t="s">
        <v>1612</v>
      </c>
      <c r="E1318" s="224">
        <v>50</v>
      </c>
      <c r="F1318" s="216" t="s">
        <v>1259</v>
      </c>
      <c r="G1318" s="216"/>
    </row>
    <row r="1319" spans="1:7">
      <c r="A1319" s="237">
        <v>2</v>
      </c>
      <c r="B1319" s="237"/>
      <c r="C1319" s="216" t="s">
        <v>648</v>
      </c>
      <c r="D1319" s="218" t="s">
        <v>1613</v>
      </c>
      <c r="E1319" s="224">
        <v>50</v>
      </c>
      <c r="F1319" s="216" t="s">
        <v>1259</v>
      </c>
      <c r="G1319" s="216"/>
    </row>
    <row r="1320" spans="1:7">
      <c r="A1320" s="237">
        <v>3</v>
      </c>
      <c r="B1320" s="237"/>
      <c r="C1320" s="216" t="s">
        <v>1341</v>
      </c>
      <c r="D1320" s="217" t="s">
        <v>1612</v>
      </c>
      <c r="E1320" s="224">
        <v>50</v>
      </c>
      <c r="F1320" s="216" t="s">
        <v>1259</v>
      </c>
      <c r="G1320" s="216"/>
    </row>
    <row r="1321" spans="1:7">
      <c r="A1321" s="237">
        <v>4</v>
      </c>
      <c r="B1321" s="237"/>
      <c r="C1321" s="216" t="s">
        <v>1336</v>
      </c>
      <c r="D1321" s="218" t="s">
        <v>1337</v>
      </c>
      <c r="E1321" s="224">
        <v>100</v>
      </c>
      <c r="F1321" s="216" t="s">
        <v>1259</v>
      </c>
      <c r="G1321" s="216"/>
    </row>
    <row r="1322" spans="1:7">
      <c r="A1322" s="237">
        <v>5</v>
      </c>
      <c r="B1322" s="237"/>
      <c r="C1322" s="216" t="s">
        <v>1343</v>
      </c>
      <c r="D1322" s="217" t="s">
        <v>1344</v>
      </c>
      <c r="E1322" s="224">
        <v>100</v>
      </c>
      <c r="F1322" s="216" t="s">
        <v>1259</v>
      </c>
      <c r="G1322" s="216"/>
    </row>
    <row r="1323" spans="1:7">
      <c r="A1323" s="237">
        <v>6</v>
      </c>
      <c r="B1323" s="237"/>
      <c r="C1323" s="216" t="s">
        <v>627</v>
      </c>
      <c r="D1323" s="218" t="s">
        <v>1370</v>
      </c>
      <c r="E1323" s="224">
        <v>50</v>
      </c>
      <c r="F1323" s="216" t="s">
        <v>1259</v>
      </c>
      <c r="G1323" s="216"/>
    </row>
    <row r="1324" spans="1:7">
      <c r="A1324" s="237">
        <v>7</v>
      </c>
      <c r="B1324" s="237"/>
      <c r="C1324" s="216" t="s">
        <v>1353</v>
      </c>
      <c r="D1324" s="217" t="s">
        <v>1354</v>
      </c>
      <c r="E1324" s="224">
        <f>100+168*5</f>
        <v>940</v>
      </c>
      <c r="F1324" s="216" t="s">
        <v>1397</v>
      </c>
      <c r="G1324" s="216"/>
    </row>
    <row r="1325" spans="1:7">
      <c r="A1325" s="237">
        <v>8</v>
      </c>
      <c r="B1325" s="237"/>
      <c r="C1325" s="216" t="s">
        <v>1386</v>
      </c>
      <c r="D1325" s="217" t="s">
        <v>1359</v>
      </c>
      <c r="E1325" s="224">
        <f>100+96*5</f>
        <v>580</v>
      </c>
      <c r="F1325" s="216" t="s">
        <v>1397</v>
      </c>
      <c r="G1325" s="216"/>
    </row>
    <row r="1326" spans="1:7">
      <c r="A1326" s="237">
        <v>9</v>
      </c>
      <c r="B1326" s="237"/>
      <c r="C1326" s="216" t="s">
        <v>1358</v>
      </c>
      <c r="D1326" s="217" t="s">
        <v>1359</v>
      </c>
      <c r="E1326" s="224">
        <f>100+120*5</f>
        <v>700</v>
      </c>
      <c r="F1326" s="216" t="s">
        <v>1397</v>
      </c>
      <c r="G1326" s="216"/>
    </row>
    <row r="1327" spans="1:7">
      <c r="A1327" s="237">
        <v>10</v>
      </c>
      <c r="B1327" s="237"/>
      <c r="C1327" s="216" t="s">
        <v>1390</v>
      </c>
      <c r="D1327" s="217" t="s">
        <v>1391</v>
      </c>
      <c r="E1327" s="224">
        <f>100+500*8</f>
        <v>4100</v>
      </c>
      <c r="F1327" s="216" t="s">
        <v>1486</v>
      </c>
      <c r="G1327" s="216"/>
    </row>
    <row r="1328" spans="1:7">
      <c r="A1328" s="237">
        <v>11</v>
      </c>
      <c r="B1328" s="237"/>
      <c r="C1328" s="216" t="s">
        <v>805</v>
      </c>
      <c r="D1328" s="217" t="s">
        <v>1349</v>
      </c>
      <c r="E1328" s="224">
        <f>100+70</f>
        <v>170</v>
      </c>
      <c r="F1328" s="216" t="s">
        <v>1259</v>
      </c>
      <c r="G1328" s="216"/>
    </row>
    <row r="1329" spans="1:7">
      <c r="A1329" s="237">
        <v>12</v>
      </c>
      <c r="B1329" s="237"/>
      <c r="C1329" s="216" t="s">
        <v>1614</v>
      </c>
      <c r="D1329" s="238" t="s">
        <v>1379</v>
      </c>
      <c r="E1329" s="224">
        <f>100+50</f>
        <v>150</v>
      </c>
      <c r="F1329" s="216" t="s">
        <v>1259</v>
      </c>
      <c r="G1329" s="216"/>
    </row>
    <row r="1330" spans="1:7">
      <c r="A1330" s="237">
        <v>13</v>
      </c>
      <c r="B1330" s="237"/>
      <c r="C1330" s="216" t="s">
        <v>1346</v>
      </c>
      <c r="D1330" s="217" t="s">
        <v>1347</v>
      </c>
      <c r="E1330" s="224">
        <f>100+60</f>
        <v>160</v>
      </c>
      <c r="F1330" s="216" t="s">
        <v>1259</v>
      </c>
      <c r="G1330" s="216"/>
    </row>
    <row r="1331" spans="1:7">
      <c r="A1331" s="237">
        <v>14</v>
      </c>
      <c r="B1331" s="237"/>
      <c r="C1331" s="216" t="s">
        <v>1493</v>
      </c>
      <c r="D1331" s="216" t="s">
        <v>1477</v>
      </c>
      <c r="E1331" s="224">
        <f>100+180</f>
        <v>280</v>
      </c>
      <c r="F1331" s="216" t="s">
        <v>1389</v>
      </c>
      <c r="G1331" s="216"/>
    </row>
    <row r="1332" spans="1:7">
      <c r="A1332" s="237">
        <v>15</v>
      </c>
      <c r="B1332" s="237"/>
      <c r="C1332" s="216" t="s">
        <v>1376</v>
      </c>
      <c r="D1332" s="217" t="s">
        <v>1612</v>
      </c>
      <c r="E1332" s="224">
        <v>500</v>
      </c>
      <c r="F1332" s="216" t="s">
        <v>1389</v>
      </c>
      <c r="G1332" s="216"/>
    </row>
    <row r="1333" spans="1:7">
      <c r="A1333" s="237">
        <v>16</v>
      </c>
      <c r="B1333" s="237"/>
      <c r="C1333" s="216" t="s">
        <v>1492</v>
      </c>
      <c r="D1333" s="217" t="s">
        <v>1612</v>
      </c>
      <c r="E1333" s="224">
        <f>100+500*40</f>
        <v>20100</v>
      </c>
      <c r="F1333" s="216" t="s">
        <v>1615</v>
      </c>
      <c r="G1333" s="216"/>
    </row>
    <row r="1334" spans="1:7" ht="24">
      <c r="A1334" s="219" t="s">
        <v>620</v>
      </c>
      <c r="B1334" s="220"/>
      <c r="C1334" s="220"/>
      <c r="D1334" s="224"/>
      <c r="E1334" s="224">
        <f>SUM(E1318:E1333)</f>
        <v>28080</v>
      </c>
      <c r="F1334" s="223" t="s">
        <v>3085</v>
      </c>
      <c r="G1334" s="224" t="s">
        <v>1357</v>
      </c>
    </row>
    <row r="1335" spans="1:7">
      <c r="A1335" s="225"/>
      <c r="B1335" s="225"/>
      <c r="C1335" s="225"/>
      <c r="D1335" s="225"/>
      <c r="E1335" s="226"/>
      <c r="F1335" s="226"/>
      <c r="G1335" s="225"/>
    </row>
    <row r="1336" spans="1:7" ht="18.75">
      <c r="A1336" s="243" t="s">
        <v>248</v>
      </c>
      <c r="B1336" s="243"/>
      <c r="C1336" s="243"/>
      <c r="D1336" s="243"/>
      <c r="E1336" s="243"/>
      <c r="F1336" s="243"/>
      <c r="G1336" s="243"/>
    </row>
    <row r="1337" spans="1:7" ht="36">
      <c r="A1337" s="215" t="s">
        <v>594</v>
      </c>
      <c r="B1337" s="215" t="s">
        <v>595</v>
      </c>
      <c r="C1337" s="215" t="s">
        <v>596</v>
      </c>
      <c r="D1337" s="215" t="s">
        <v>597</v>
      </c>
      <c r="E1337" s="215" t="s">
        <v>598</v>
      </c>
      <c r="F1337" s="215" t="s">
        <v>2754</v>
      </c>
      <c r="G1337" s="215" t="s">
        <v>2755</v>
      </c>
    </row>
    <row r="1338" spans="1:7">
      <c r="A1338" s="237">
        <v>1</v>
      </c>
      <c r="B1338" s="237"/>
      <c r="C1338" s="216" t="s">
        <v>1412</v>
      </c>
      <c r="D1338" s="217" t="s">
        <v>1612</v>
      </c>
      <c r="E1338" s="224">
        <v>50</v>
      </c>
      <c r="F1338" s="216" t="s">
        <v>1259</v>
      </c>
      <c r="G1338" s="216"/>
    </row>
    <row r="1339" spans="1:7">
      <c r="A1339" s="237">
        <v>2</v>
      </c>
      <c r="B1339" s="237"/>
      <c r="C1339" s="216" t="s">
        <v>648</v>
      </c>
      <c r="D1339" s="218" t="s">
        <v>1613</v>
      </c>
      <c r="E1339" s="224">
        <v>50</v>
      </c>
      <c r="F1339" s="216" t="s">
        <v>1259</v>
      </c>
      <c r="G1339" s="216"/>
    </row>
    <row r="1340" spans="1:7">
      <c r="A1340" s="237">
        <v>3</v>
      </c>
      <c r="B1340" s="237"/>
      <c r="C1340" s="216" t="s">
        <v>1341</v>
      </c>
      <c r="D1340" s="217" t="s">
        <v>1612</v>
      </c>
      <c r="E1340" s="224">
        <v>50</v>
      </c>
      <c r="F1340" s="216" t="s">
        <v>1259</v>
      </c>
      <c r="G1340" s="216"/>
    </row>
    <row r="1341" spans="1:7">
      <c r="A1341" s="237">
        <v>4</v>
      </c>
      <c r="B1341" s="237"/>
      <c r="C1341" s="216" t="s">
        <v>1336</v>
      </c>
      <c r="D1341" s="218" t="s">
        <v>1337</v>
      </c>
      <c r="E1341" s="224">
        <v>100</v>
      </c>
      <c r="F1341" s="216" t="s">
        <v>1259</v>
      </c>
      <c r="G1341" s="216"/>
    </row>
    <row r="1342" spans="1:7">
      <c r="A1342" s="237">
        <v>5</v>
      </c>
      <c r="B1342" s="237"/>
      <c r="C1342" s="216" t="s">
        <v>1343</v>
      </c>
      <c r="D1342" s="217" t="s">
        <v>1344</v>
      </c>
      <c r="E1342" s="224">
        <v>100</v>
      </c>
      <c r="F1342" s="216" t="s">
        <v>1259</v>
      </c>
      <c r="G1342" s="216"/>
    </row>
    <row r="1343" spans="1:7">
      <c r="A1343" s="237">
        <v>6</v>
      </c>
      <c r="B1343" s="237"/>
      <c r="C1343" s="216" t="s">
        <v>627</v>
      </c>
      <c r="D1343" s="218" t="s">
        <v>1370</v>
      </c>
      <c r="E1343" s="224">
        <v>50</v>
      </c>
      <c r="F1343" s="216" t="s">
        <v>1259</v>
      </c>
      <c r="G1343" s="216"/>
    </row>
    <row r="1344" spans="1:7">
      <c r="A1344" s="237">
        <v>7</v>
      </c>
      <c r="B1344" s="237"/>
      <c r="C1344" s="216" t="s">
        <v>1353</v>
      </c>
      <c r="D1344" s="217" t="s">
        <v>1354</v>
      </c>
      <c r="E1344" s="224">
        <f>100+168*5</f>
        <v>940</v>
      </c>
      <c r="F1344" s="216" t="s">
        <v>1397</v>
      </c>
      <c r="G1344" s="216"/>
    </row>
    <row r="1345" spans="1:7">
      <c r="A1345" s="237">
        <v>8</v>
      </c>
      <c r="B1345" s="237"/>
      <c r="C1345" s="216" t="s">
        <v>1386</v>
      </c>
      <c r="D1345" s="217" t="s">
        <v>1359</v>
      </c>
      <c r="E1345" s="224">
        <f>100+168*5</f>
        <v>940</v>
      </c>
      <c r="F1345" s="216" t="s">
        <v>1397</v>
      </c>
      <c r="G1345" s="216"/>
    </row>
    <row r="1346" spans="1:7">
      <c r="A1346" s="237">
        <v>9</v>
      </c>
      <c r="B1346" s="237"/>
      <c r="C1346" s="216" t="s">
        <v>1358</v>
      </c>
      <c r="D1346" s="217" t="s">
        <v>1359</v>
      </c>
      <c r="E1346" s="224">
        <f>100+240*5</f>
        <v>1300</v>
      </c>
      <c r="F1346" s="216" t="s">
        <v>1315</v>
      </c>
      <c r="G1346" s="216"/>
    </row>
    <row r="1347" spans="1:7">
      <c r="A1347" s="237">
        <v>10</v>
      </c>
      <c r="B1347" s="237"/>
      <c r="C1347" s="216" t="s">
        <v>1390</v>
      </c>
      <c r="D1347" s="217" t="s">
        <v>1391</v>
      </c>
      <c r="E1347" s="224">
        <f>100+1000*8</f>
        <v>8100</v>
      </c>
      <c r="F1347" s="216" t="s">
        <v>1483</v>
      </c>
      <c r="G1347" s="216"/>
    </row>
    <row r="1348" spans="1:7">
      <c r="A1348" s="237">
        <v>11</v>
      </c>
      <c r="B1348" s="237"/>
      <c r="C1348" s="216" t="s">
        <v>805</v>
      </c>
      <c r="D1348" s="217" t="s">
        <v>1349</v>
      </c>
      <c r="E1348" s="224">
        <f>100+70</f>
        <v>170</v>
      </c>
      <c r="F1348" s="216" t="s">
        <v>1259</v>
      </c>
      <c r="G1348" s="216"/>
    </row>
    <row r="1349" spans="1:7">
      <c r="A1349" s="237">
        <v>12</v>
      </c>
      <c r="B1349" s="237"/>
      <c r="C1349" s="216" t="s">
        <v>1614</v>
      </c>
      <c r="D1349" s="238" t="s">
        <v>1379</v>
      </c>
      <c r="E1349" s="224">
        <f>100+50</f>
        <v>150</v>
      </c>
      <c r="F1349" s="216" t="s">
        <v>1259</v>
      </c>
      <c r="G1349" s="216"/>
    </row>
    <row r="1350" spans="1:7">
      <c r="A1350" s="237">
        <v>13</v>
      </c>
      <c r="B1350" s="237"/>
      <c r="C1350" s="216" t="s">
        <v>1346</v>
      </c>
      <c r="D1350" s="217" t="s">
        <v>1347</v>
      </c>
      <c r="E1350" s="224">
        <f>100+60</f>
        <v>160</v>
      </c>
      <c r="F1350" s="216" t="s">
        <v>1259</v>
      </c>
      <c r="G1350" s="216"/>
    </row>
    <row r="1351" spans="1:7">
      <c r="A1351" s="237">
        <v>14</v>
      </c>
      <c r="B1351" s="237"/>
      <c r="C1351" s="216" t="s">
        <v>1493</v>
      </c>
      <c r="D1351" s="216" t="s">
        <v>1477</v>
      </c>
      <c r="E1351" s="224">
        <f>100+180</f>
        <v>280</v>
      </c>
      <c r="F1351" s="216" t="s">
        <v>1389</v>
      </c>
      <c r="G1351" s="216"/>
    </row>
    <row r="1352" spans="1:7">
      <c r="A1352" s="237">
        <v>15</v>
      </c>
      <c r="B1352" s="237"/>
      <c r="C1352" s="216" t="s">
        <v>1376</v>
      </c>
      <c r="D1352" s="217" t="s">
        <v>1612</v>
      </c>
      <c r="E1352" s="224">
        <v>500</v>
      </c>
      <c r="F1352" s="216" t="s">
        <v>1389</v>
      </c>
      <c r="G1352" s="216"/>
    </row>
    <row r="1353" spans="1:7">
      <c r="A1353" s="237">
        <v>16</v>
      </c>
      <c r="B1353" s="237"/>
      <c r="C1353" s="216" t="s">
        <v>1492</v>
      </c>
      <c r="D1353" s="217" t="s">
        <v>1612</v>
      </c>
      <c r="E1353" s="224">
        <f>1000*40</f>
        <v>40000</v>
      </c>
      <c r="F1353" s="216" t="s">
        <v>1483</v>
      </c>
      <c r="G1353" s="216"/>
    </row>
    <row r="1354" spans="1:7" ht="24">
      <c r="A1354" s="219" t="s">
        <v>620</v>
      </c>
      <c r="B1354" s="220"/>
      <c r="C1354" s="220"/>
      <c r="D1354" s="224"/>
      <c r="E1354" s="224">
        <f>SUM(E1338:E1353)</f>
        <v>52940</v>
      </c>
      <c r="F1354" s="223" t="s">
        <v>3085</v>
      </c>
      <c r="G1354" s="224" t="s">
        <v>1357</v>
      </c>
    </row>
    <row r="1355" spans="1:7">
      <c r="A1355" s="225"/>
      <c r="B1355" s="225"/>
      <c r="C1355" s="225"/>
      <c r="D1355" s="225"/>
      <c r="E1355" s="226"/>
      <c r="F1355" s="226"/>
      <c r="G1355" s="225"/>
    </row>
    <row r="1356" spans="1:7" ht="18.75">
      <c r="A1356" s="243" t="s">
        <v>249</v>
      </c>
      <c r="B1356" s="243"/>
      <c r="C1356" s="243"/>
      <c r="D1356" s="243"/>
      <c r="E1356" s="243"/>
      <c r="F1356" s="243"/>
      <c r="G1356" s="243"/>
    </row>
    <row r="1357" spans="1:7" ht="36">
      <c r="A1357" s="215" t="s">
        <v>594</v>
      </c>
      <c r="B1357" s="215" t="s">
        <v>595</v>
      </c>
      <c r="C1357" s="215" t="s">
        <v>596</v>
      </c>
      <c r="D1357" s="215" t="s">
        <v>597</v>
      </c>
      <c r="E1357" s="215" t="s">
        <v>598</v>
      </c>
      <c r="F1357" s="215" t="s">
        <v>2754</v>
      </c>
      <c r="G1357" s="215" t="s">
        <v>2755</v>
      </c>
    </row>
    <row r="1358" spans="1:7">
      <c r="A1358" s="237">
        <v>1</v>
      </c>
      <c r="B1358" s="237"/>
      <c r="C1358" s="216" t="s">
        <v>1412</v>
      </c>
      <c r="D1358" s="217" t="s">
        <v>1612</v>
      </c>
      <c r="E1358" s="224">
        <v>50</v>
      </c>
      <c r="F1358" s="216" t="s">
        <v>1259</v>
      </c>
      <c r="G1358" s="216"/>
    </row>
    <row r="1359" spans="1:7">
      <c r="A1359" s="237">
        <v>2</v>
      </c>
      <c r="B1359" s="237"/>
      <c r="C1359" s="216" t="s">
        <v>648</v>
      </c>
      <c r="D1359" s="218" t="s">
        <v>1613</v>
      </c>
      <c r="E1359" s="224">
        <v>50</v>
      </c>
      <c r="F1359" s="216" t="s">
        <v>1259</v>
      </c>
      <c r="G1359" s="216"/>
    </row>
    <row r="1360" spans="1:7">
      <c r="A1360" s="237">
        <v>3</v>
      </c>
      <c r="B1360" s="237"/>
      <c r="C1360" s="216" t="s">
        <v>1343</v>
      </c>
      <c r="D1360" s="217" t="s">
        <v>1344</v>
      </c>
      <c r="E1360" s="224">
        <v>100</v>
      </c>
      <c r="F1360" s="216" t="s">
        <v>1259</v>
      </c>
      <c r="G1360" s="216"/>
    </row>
    <row r="1361" spans="1:7">
      <c r="A1361" s="237">
        <v>4</v>
      </c>
      <c r="B1361" s="237"/>
      <c r="C1361" s="216" t="s">
        <v>627</v>
      </c>
      <c r="D1361" s="218" t="s">
        <v>1370</v>
      </c>
      <c r="E1361" s="224">
        <v>50</v>
      </c>
      <c r="F1361" s="216" t="s">
        <v>1259</v>
      </c>
      <c r="G1361" s="216"/>
    </row>
    <row r="1362" spans="1:7">
      <c r="A1362" s="237">
        <v>5</v>
      </c>
      <c r="B1362" s="237"/>
      <c r="C1362" s="216" t="s">
        <v>1353</v>
      </c>
      <c r="D1362" s="217" t="s">
        <v>1354</v>
      </c>
      <c r="E1362" s="224">
        <f>100+168*5</f>
        <v>940</v>
      </c>
      <c r="F1362" s="216" t="s">
        <v>1397</v>
      </c>
      <c r="G1362" s="216"/>
    </row>
    <row r="1363" spans="1:7">
      <c r="A1363" s="237">
        <v>6</v>
      </c>
      <c r="B1363" s="237"/>
      <c r="C1363" s="216" t="s">
        <v>805</v>
      </c>
      <c r="D1363" s="217" t="s">
        <v>1349</v>
      </c>
      <c r="E1363" s="224">
        <f>100+70</f>
        <v>170</v>
      </c>
      <c r="F1363" s="216" t="s">
        <v>1259</v>
      </c>
      <c r="G1363" s="216"/>
    </row>
    <row r="1364" spans="1:7">
      <c r="A1364" s="237">
        <v>7</v>
      </c>
      <c r="B1364" s="237"/>
      <c r="C1364" s="216" t="s">
        <v>1614</v>
      </c>
      <c r="D1364" s="238" t="s">
        <v>1379</v>
      </c>
      <c r="E1364" s="224">
        <f>100+50</f>
        <v>150</v>
      </c>
      <c r="F1364" s="216" t="s">
        <v>1259</v>
      </c>
      <c r="G1364" s="216"/>
    </row>
    <row r="1365" spans="1:7">
      <c r="A1365" s="237">
        <v>8</v>
      </c>
      <c r="B1365" s="237"/>
      <c r="C1365" s="216" t="s">
        <v>1346</v>
      </c>
      <c r="D1365" s="217" t="s">
        <v>1347</v>
      </c>
      <c r="E1365" s="224">
        <f>100+60</f>
        <v>160</v>
      </c>
      <c r="F1365" s="216" t="s">
        <v>1259</v>
      </c>
      <c r="G1365" s="216"/>
    </row>
    <row r="1366" spans="1:7">
      <c r="A1366" s="237">
        <v>9</v>
      </c>
      <c r="B1366" s="237"/>
      <c r="C1366" s="216" t="s">
        <v>1493</v>
      </c>
      <c r="D1366" s="216" t="s">
        <v>1477</v>
      </c>
      <c r="E1366" s="224">
        <f>100+180</f>
        <v>280</v>
      </c>
      <c r="F1366" s="216" t="s">
        <v>1389</v>
      </c>
      <c r="G1366" s="216"/>
    </row>
    <row r="1367" spans="1:7">
      <c r="A1367" s="237">
        <v>10</v>
      </c>
      <c r="B1367" s="237"/>
      <c r="C1367" s="216" t="s">
        <v>1376</v>
      </c>
      <c r="D1367" s="217" t="s">
        <v>1612</v>
      </c>
      <c r="E1367" s="224">
        <v>500</v>
      </c>
      <c r="F1367" s="216" t="s">
        <v>1389</v>
      </c>
      <c r="G1367" s="216"/>
    </row>
    <row r="1368" spans="1:7">
      <c r="A1368" s="237">
        <v>11</v>
      </c>
      <c r="B1368" s="237"/>
      <c r="C1368" s="216" t="s">
        <v>1390</v>
      </c>
      <c r="D1368" s="217" t="s">
        <v>1391</v>
      </c>
      <c r="E1368" s="224">
        <f>100+200*8</f>
        <v>1700</v>
      </c>
      <c r="F1368" s="216" t="s">
        <v>1616</v>
      </c>
      <c r="G1368" s="216"/>
    </row>
    <row r="1369" spans="1:7">
      <c r="A1369" s="237">
        <v>12</v>
      </c>
      <c r="B1369" s="237"/>
      <c r="C1369" s="217" t="s">
        <v>1617</v>
      </c>
      <c r="D1369" s="217" t="s">
        <v>1612</v>
      </c>
      <c r="E1369" s="224">
        <v>100</v>
      </c>
      <c r="F1369" s="216" t="s">
        <v>1259</v>
      </c>
      <c r="G1369" s="216"/>
    </row>
    <row r="1370" spans="1:7" ht="24">
      <c r="A1370" s="219" t="s">
        <v>620</v>
      </c>
      <c r="B1370" s="220"/>
      <c r="C1370" s="220"/>
      <c r="D1370" s="224"/>
      <c r="E1370" s="224">
        <f>SUM(E1358:E1369)</f>
        <v>4250</v>
      </c>
      <c r="F1370" s="223" t="s">
        <v>3085</v>
      </c>
      <c r="G1370" s="224" t="s">
        <v>1357</v>
      </c>
    </row>
    <row r="1371" spans="1:7">
      <c r="A1371" s="225"/>
      <c r="B1371" s="225"/>
      <c r="C1371" s="225"/>
      <c r="D1371" s="225"/>
      <c r="E1371" s="226"/>
      <c r="F1371" s="226"/>
      <c r="G1371" s="225"/>
    </row>
    <row r="1372" spans="1:7" ht="18.75">
      <c r="A1372" s="243" t="s">
        <v>250</v>
      </c>
      <c r="B1372" s="243"/>
      <c r="C1372" s="243"/>
      <c r="D1372" s="243"/>
      <c r="E1372" s="243"/>
      <c r="F1372" s="243"/>
      <c r="G1372" s="243"/>
    </row>
    <row r="1373" spans="1:7" ht="36">
      <c r="A1373" s="215" t="s">
        <v>594</v>
      </c>
      <c r="B1373" s="215" t="s">
        <v>595</v>
      </c>
      <c r="C1373" s="215" t="s">
        <v>596</v>
      </c>
      <c r="D1373" s="215" t="s">
        <v>597</v>
      </c>
      <c r="E1373" s="215" t="s">
        <v>598</v>
      </c>
      <c r="F1373" s="215" t="s">
        <v>2754</v>
      </c>
      <c r="G1373" s="215" t="s">
        <v>2755</v>
      </c>
    </row>
    <row r="1374" spans="1:7">
      <c r="A1374" s="237">
        <v>1</v>
      </c>
      <c r="B1374" s="237"/>
      <c r="C1374" s="216" t="s">
        <v>1412</v>
      </c>
      <c r="D1374" s="217" t="s">
        <v>1612</v>
      </c>
      <c r="E1374" s="224">
        <v>50</v>
      </c>
      <c r="F1374" s="216" t="s">
        <v>1259</v>
      </c>
      <c r="G1374" s="216"/>
    </row>
    <row r="1375" spans="1:7">
      <c r="A1375" s="237">
        <v>2</v>
      </c>
      <c r="B1375" s="237"/>
      <c r="C1375" s="216" t="s">
        <v>648</v>
      </c>
      <c r="D1375" s="218" t="s">
        <v>1613</v>
      </c>
      <c r="E1375" s="224">
        <v>50</v>
      </c>
      <c r="F1375" s="216" t="s">
        <v>1259</v>
      </c>
      <c r="G1375" s="216"/>
    </row>
    <row r="1376" spans="1:7">
      <c r="A1376" s="237">
        <v>3</v>
      </c>
      <c r="B1376" s="237"/>
      <c r="C1376" s="216" t="s">
        <v>1343</v>
      </c>
      <c r="D1376" s="217" t="s">
        <v>1344</v>
      </c>
      <c r="E1376" s="224">
        <v>100</v>
      </c>
      <c r="F1376" s="216" t="s">
        <v>1259</v>
      </c>
      <c r="G1376" s="216"/>
    </row>
    <row r="1377" spans="1:7">
      <c r="A1377" s="237">
        <v>4</v>
      </c>
      <c r="B1377" s="237"/>
      <c r="C1377" s="216" t="s">
        <v>627</v>
      </c>
      <c r="D1377" s="218" t="s">
        <v>1370</v>
      </c>
      <c r="E1377" s="224">
        <v>50</v>
      </c>
      <c r="F1377" s="216" t="s">
        <v>1259</v>
      </c>
      <c r="G1377" s="216"/>
    </row>
    <row r="1378" spans="1:7">
      <c r="A1378" s="237">
        <v>5</v>
      </c>
      <c r="B1378" s="237"/>
      <c r="C1378" s="216" t="s">
        <v>1353</v>
      </c>
      <c r="D1378" s="217" t="s">
        <v>1354</v>
      </c>
      <c r="E1378" s="224">
        <f>100+168*5</f>
        <v>940</v>
      </c>
      <c r="F1378" s="216" t="s">
        <v>1397</v>
      </c>
      <c r="G1378" s="216"/>
    </row>
    <row r="1379" spans="1:7">
      <c r="A1379" s="237">
        <v>6</v>
      </c>
      <c r="B1379" s="237"/>
      <c r="C1379" s="216" t="s">
        <v>805</v>
      </c>
      <c r="D1379" s="217" t="s">
        <v>1349</v>
      </c>
      <c r="E1379" s="224">
        <f>100+70</f>
        <v>170</v>
      </c>
      <c r="F1379" s="216" t="s">
        <v>1259</v>
      </c>
      <c r="G1379" s="216"/>
    </row>
    <row r="1380" spans="1:7">
      <c r="A1380" s="237">
        <v>7</v>
      </c>
      <c r="B1380" s="237"/>
      <c r="C1380" s="216" t="s">
        <v>1614</v>
      </c>
      <c r="D1380" s="238" t="s">
        <v>1379</v>
      </c>
      <c r="E1380" s="224">
        <f>100+50</f>
        <v>150</v>
      </c>
      <c r="F1380" s="216" t="s">
        <v>1259</v>
      </c>
      <c r="G1380" s="216"/>
    </row>
    <row r="1381" spans="1:7">
      <c r="A1381" s="237">
        <v>8</v>
      </c>
      <c r="B1381" s="237"/>
      <c r="C1381" s="216" t="s">
        <v>1346</v>
      </c>
      <c r="D1381" s="217" t="s">
        <v>1347</v>
      </c>
      <c r="E1381" s="224">
        <f>100+60</f>
        <v>160</v>
      </c>
      <c r="F1381" s="216" t="s">
        <v>1259</v>
      </c>
      <c r="G1381" s="216"/>
    </row>
    <row r="1382" spans="1:7">
      <c r="A1382" s="237">
        <v>9</v>
      </c>
      <c r="B1382" s="237"/>
      <c r="C1382" s="216" t="s">
        <v>1493</v>
      </c>
      <c r="D1382" s="216" t="s">
        <v>1477</v>
      </c>
      <c r="E1382" s="224">
        <f>100+180</f>
        <v>280</v>
      </c>
      <c r="F1382" s="216" t="s">
        <v>1389</v>
      </c>
      <c r="G1382" s="216"/>
    </row>
    <row r="1383" spans="1:7">
      <c r="A1383" s="237">
        <v>10</v>
      </c>
      <c r="B1383" s="237"/>
      <c r="C1383" s="216" t="s">
        <v>1376</v>
      </c>
      <c r="D1383" s="217" t="s">
        <v>1612</v>
      </c>
      <c r="E1383" s="224">
        <v>500</v>
      </c>
      <c r="F1383" s="216" t="s">
        <v>1389</v>
      </c>
      <c r="G1383" s="216"/>
    </row>
    <row r="1384" spans="1:7">
      <c r="A1384" s="237">
        <v>11</v>
      </c>
      <c r="B1384" s="237"/>
      <c r="C1384" s="216" t="s">
        <v>1390</v>
      </c>
      <c r="D1384" s="217" t="s">
        <v>1391</v>
      </c>
      <c r="E1384" s="224">
        <f>100+1000*8</f>
        <v>8100</v>
      </c>
      <c r="F1384" s="216" t="s">
        <v>1618</v>
      </c>
      <c r="G1384" s="216"/>
    </row>
    <row r="1385" spans="1:7">
      <c r="A1385" s="237">
        <v>12</v>
      </c>
      <c r="B1385" s="237"/>
      <c r="C1385" s="217" t="s">
        <v>1617</v>
      </c>
      <c r="D1385" s="217" t="s">
        <v>1612</v>
      </c>
      <c r="E1385" s="224">
        <v>100</v>
      </c>
      <c r="F1385" s="216" t="s">
        <v>1259</v>
      </c>
      <c r="G1385" s="216"/>
    </row>
    <row r="1386" spans="1:7" ht="24">
      <c r="A1386" s="219" t="s">
        <v>620</v>
      </c>
      <c r="B1386" s="220"/>
      <c r="C1386" s="220"/>
      <c r="D1386" s="224"/>
      <c r="E1386" s="224">
        <f>SUM(E1374:E1385)</f>
        <v>10650</v>
      </c>
      <c r="F1386" s="223" t="s">
        <v>3085</v>
      </c>
      <c r="G1386" s="224" t="s">
        <v>1357</v>
      </c>
    </row>
    <row r="1387" spans="1:7">
      <c r="A1387" s="225"/>
      <c r="B1387" s="225"/>
      <c r="C1387" s="225"/>
      <c r="D1387" s="225"/>
      <c r="E1387" s="226"/>
      <c r="F1387" s="226"/>
      <c r="G1387" s="225"/>
    </row>
    <row r="1388" spans="1:7" ht="18.75">
      <c r="A1388" s="243" t="s">
        <v>251</v>
      </c>
      <c r="B1388" s="243"/>
      <c r="C1388" s="243"/>
      <c r="D1388" s="243"/>
      <c r="E1388" s="243"/>
      <c r="F1388" s="243"/>
      <c r="G1388" s="243"/>
    </row>
    <row r="1389" spans="1:7" ht="36">
      <c r="A1389" s="215" t="s">
        <v>594</v>
      </c>
      <c r="B1389" s="215" t="s">
        <v>595</v>
      </c>
      <c r="C1389" s="215" t="s">
        <v>596</v>
      </c>
      <c r="D1389" s="215" t="s">
        <v>597</v>
      </c>
      <c r="E1389" s="215" t="s">
        <v>598</v>
      </c>
      <c r="F1389" s="215" t="s">
        <v>2754</v>
      </c>
      <c r="G1389" s="215" t="s">
        <v>2755</v>
      </c>
    </row>
    <row r="1390" spans="1:7">
      <c r="A1390" s="237">
        <v>1</v>
      </c>
      <c r="B1390" s="237"/>
      <c r="C1390" s="216" t="s">
        <v>1412</v>
      </c>
      <c r="D1390" s="217" t="s">
        <v>1612</v>
      </c>
      <c r="E1390" s="224">
        <v>50</v>
      </c>
      <c r="F1390" s="216" t="s">
        <v>1259</v>
      </c>
      <c r="G1390" s="216"/>
    </row>
    <row r="1391" spans="1:7">
      <c r="A1391" s="237">
        <v>2</v>
      </c>
      <c r="B1391" s="237"/>
      <c r="C1391" s="216" t="s">
        <v>648</v>
      </c>
      <c r="D1391" s="218" t="s">
        <v>1613</v>
      </c>
      <c r="E1391" s="224">
        <v>50</v>
      </c>
      <c r="F1391" s="216" t="s">
        <v>1259</v>
      </c>
      <c r="G1391" s="216"/>
    </row>
    <row r="1392" spans="1:7">
      <c r="A1392" s="237">
        <v>3</v>
      </c>
      <c r="B1392" s="237"/>
      <c r="C1392" s="216" t="s">
        <v>1343</v>
      </c>
      <c r="D1392" s="217" t="s">
        <v>1344</v>
      </c>
      <c r="E1392" s="224">
        <v>100</v>
      </c>
      <c r="F1392" s="216" t="s">
        <v>1259</v>
      </c>
      <c r="G1392" s="216"/>
    </row>
    <row r="1393" spans="1:7">
      <c r="A1393" s="237">
        <v>4</v>
      </c>
      <c r="B1393" s="237"/>
      <c r="C1393" s="216" t="s">
        <v>627</v>
      </c>
      <c r="D1393" s="218" t="s">
        <v>1370</v>
      </c>
      <c r="E1393" s="224">
        <v>50</v>
      </c>
      <c r="F1393" s="216" t="s">
        <v>1259</v>
      </c>
      <c r="G1393" s="216"/>
    </row>
    <row r="1394" spans="1:7">
      <c r="A1394" s="237">
        <v>5</v>
      </c>
      <c r="B1394" s="237"/>
      <c r="C1394" s="216" t="s">
        <v>1353</v>
      </c>
      <c r="D1394" s="217" t="s">
        <v>1354</v>
      </c>
      <c r="E1394" s="224">
        <f>100+168*5</f>
        <v>940</v>
      </c>
      <c r="F1394" s="216" t="s">
        <v>1397</v>
      </c>
      <c r="G1394" s="216"/>
    </row>
    <row r="1395" spans="1:7">
      <c r="A1395" s="237">
        <v>6</v>
      </c>
      <c r="B1395" s="237"/>
      <c r="C1395" s="216" t="s">
        <v>805</v>
      </c>
      <c r="D1395" s="217" t="s">
        <v>1349</v>
      </c>
      <c r="E1395" s="224">
        <f>100+70</f>
        <v>170</v>
      </c>
      <c r="F1395" s="216" t="s">
        <v>1259</v>
      </c>
      <c r="G1395" s="216"/>
    </row>
    <row r="1396" spans="1:7">
      <c r="A1396" s="237">
        <v>7</v>
      </c>
      <c r="B1396" s="237"/>
      <c r="C1396" s="216" t="s">
        <v>1614</v>
      </c>
      <c r="D1396" s="238" t="s">
        <v>1379</v>
      </c>
      <c r="E1396" s="224">
        <f>100+50</f>
        <v>150</v>
      </c>
      <c r="F1396" s="216" t="s">
        <v>1259</v>
      </c>
      <c r="G1396" s="216"/>
    </row>
    <row r="1397" spans="1:7">
      <c r="A1397" s="237">
        <v>8</v>
      </c>
      <c r="B1397" s="237"/>
      <c r="C1397" s="216" t="s">
        <v>1346</v>
      </c>
      <c r="D1397" s="217" t="s">
        <v>1347</v>
      </c>
      <c r="E1397" s="224">
        <f>100+60</f>
        <v>160</v>
      </c>
      <c r="F1397" s="216" t="s">
        <v>1259</v>
      </c>
      <c r="G1397" s="216"/>
    </row>
    <row r="1398" spans="1:7">
      <c r="A1398" s="237">
        <v>9</v>
      </c>
      <c r="B1398" s="237"/>
      <c r="C1398" s="216" t="s">
        <v>1493</v>
      </c>
      <c r="D1398" s="216" t="s">
        <v>1477</v>
      </c>
      <c r="E1398" s="224">
        <f>100+180</f>
        <v>280</v>
      </c>
      <c r="F1398" s="216" t="s">
        <v>1389</v>
      </c>
      <c r="G1398" s="216"/>
    </row>
    <row r="1399" spans="1:7">
      <c r="A1399" s="237">
        <v>10</v>
      </c>
      <c r="B1399" s="237"/>
      <c r="C1399" s="216" t="s">
        <v>1376</v>
      </c>
      <c r="D1399" s="217" t="s">
        <v>1612</v>
      </c>
      <c r="E1399" s="224">
        <v>500</v>
      </c>
      <c r="F1399" s="216" t="s">
        <v>1389</v>
      </c>
      <c r="G1399" s="216"/>
    </row>
    <row r="1400" spans="1:7">
      <c r="A1400" s="237">
        <v>11</v>
      </c>
      <c r="B1400" s="237"/>
      <c r="C1400" s="217" t="s">
        <v>1617</v>
      </c>
      <c r="D1400" s="217" t="s">
        <v>1612</v>
      </c>
      <c r="E1400" s="224">
        <v>100</v>
      </c>
      <c r="F1400" s="216" t="s">
        <v>1259</v>
      </c>
      <c r="G1400" s="216"/>
    </row>
    <row r="1401" spans="1:7" ht="24">
      <c r="A1401" s="219" t="s">
        <v>620</v>
      </c>
      <c r="B1401" s="220"/>
      <c r="C1401" s="220"/>
      <c r="D1401" s="224"/>
      <c r="E1401" s="224">
        <f>SUM(E1390:E1400)</f>
        <v>2550</v>
      </c>
      <c r="F1401" s="223" t="s">
        <v>3085</v>
      </c>
      <c r="G1401" s="224" t="s">
        <v>1357</v>
      </c>
    </row>
    <row r="1402" spans="1:7">
      <c r="A1402" s="225"/>
      <c r="B1402" s="225"/>
      <c r="C1402" s="225"/>
      <c r="D1402" s="225"/>
      <c r="E1402" s="226"/>
      <c r="F1402" s="226"/>
      <c r="G1402" s="225"/>
    </row>
    <row r="1403" spans="1:7" ht="18.75">
      <c r="A1403" s="243" t="s">
        <v>252</v>
      </c>
      <c r="B1403" s="243"/>
      <c r="C1403" s="243"/>
      <c r="D1403" s="243"/>
      <c r="E1403" s="243"/>
      <c r="F1403" s="243"/>
      <c r="G1403" s="243"/>
    </row>
    <row r="1404" spans="1:7" ht="36">
      <c r="A1404" s="215" t="s">
        <v>594</v>
      </c>
      <c r="B1404" s="215" t="s">
        <v>595</v>
      </c>
      <c r="C1404" s="215" t="s">
        <v>596</v>
      </c>
      <c r="D1404" s="215" t="s">
        <v>597</v>
      </c>
      <c r="E1404" s="215" t="s">
        <v>598</v>
      </c>
      <c r="F1404" s="215" t="s">
        <v>2754</v>
      </c>
      <c r="G1404" s="215" t="s">
        <v>2755</v>
      </c>
    </row>
    <row r="1405" spans="1:7">
      <c r="A1405" s="237">
        <v>1</v>
      </c>
      <c r="B1405" s="237"/>
      <c r="C1405" s="216" t="s">
        <v>1327</v>
      </c>
      <c r="D1405" s="216" t="s">
        <v>1619</v>
      </c>
      <c r="E1405" s="224">
        <v>50</v>
      </c>
      <c r="F1405" s="216" t="s">
        <v>1259</v>
      </c>
      <c r="G1405" s="216"/>
    </row>
    <row r="1406" spans="1:7">
      <c r="A1406" s="237">
        <v>2</v>
      </c>
      <c r="B1406" s="237"/>
      <c r="C1406" s="216" t="s">
        <v>1343</v>
      </c>
      <c r="D1406" s="216" t="s">
        <v>1344</v>
      </c>
      <c r="E1406" s="224">
        <v>100</v>
      </c>
      <c r="F1406" s="216" t="s">
        <v>1259</v>
      </c>
      <c r="G1406" s="216"/>
    </row>
    <row r="1407" spans="1:7">
      <c r="A1407" s="237">
        <v>3</v>
      </c>
      <c r="B1407" s="237"/>
      <c r="C1407" s="216" t="s">
        <v>648</v>
      </c>
      <c r="D1407" s="216" t="s">
        <v>1619</v>
      </c>
      <c r="E1407" s="224">
        <v>50</v>
      </c>
      <c r="F1407" s="216" t="s">
        <v>1259</v>
      </c>
      <c r="G1407" s="216"/>
    </row>
    <row r="1408" spans="1:7">
      <c r="A1408" s="237">
        <v>4</v>
      </c>
      <c r="B1408" s="237"/>
      <c r="C1408" s="216" t="s">
        <v>1383</v>
      </c>
      <c r="D1408" s="216" t="s">
        <v>1619</v>
      </c>
      <c r="E1408" s="224">
        <v>50</v>
      </c>
      <c r="F1408" s="216" t="s">
        <v>1259</v>
      </c>
      <c r="G1408" s="216"/>
    </row>
    <row r="1409" spans="1:7">
      <c r="A1409" s="237">
        <v>5</v>
      </c>
      <c r="B1409" s="237"/>
      <c r="C1409" s="216" t="s">
        <v>1435</v>
      </c>
      <c r="D1409" s="216" t="s">
        <v>1334</v>
      </c>
      <c r="E1409" s="224">
        <v>200</v>
      </c>
      <c r="F1409" s="216" t="s">
        <v>789</v>
      </c>
      <c r="G1409" s="216"/>
    </row>
    <row r="1410" spans="1:7">
      <c r="A1410" s="237">
        <v>6</v>
      </c>
      <c r="B1410" s="237"/>
      <c r="C1410" s="216" t="s">
        <v>1292</v>
      </c>
      <c r="D1410" s="216" t="s">
        <v>1413</v>
      </c>
      <c r="E1410" s="224">
        <f>100+24*5</f>
        <v>220</v>
      </c>
      <c r="F1410" s="216" t="s">
        <v>1264</v>
      </c>
      <c r="G1410" s="216"/>
    </row>
    <row r="1411" spans="1:7">
      <c r="A1411" s="237">
        <v>7</v>
      </c>
      <c r="B1411" s="237"/>
      <c r="C1411" s="216" t="s">
        <v>671</v>
      </c>
      <c r="D1411" s="238" t="s">
        <v>1620</v>
      </c>
      <c r="E1411" s="224">
        <f>100+48*5</f>
        <v>340</v>
      </c>
      <c r="F1411" s="216" t="s">
        <v>1264</v>
      </c>
      <c r="G1411" s="216"/>
    </row>
    <row r="1412" spans="1:7">
      <c r="A1412" s="237">
        <v>8</v>
      </c>
      <c r="B1412" s="237"/>
      <c r="C1412" s="216" t="s">
        <v>1568</v>
      </c>
      <c r="D1412" s="216" t="s">
        <v>1340</v>
      </c>
      <c r="E1412" s="224">
        <v>600</v>
      </c>
      <c r="F1412" s="216" t="s">
        <v>1259</v>
      </c>
      <c r="G1412" s="216"/>
    </row>
    <row r="1413" spans="1:7">
      <c r="A1413" s="237">
        <v>9</v>
      </c>
      <c r="B1413" s="237"/>
      <c r="C1413" s="216" t="s">
        <v>1621</v>
      </c>
      <c r="D1413" s="216" t="s">
        <v>1622</v>
      </c>
      <c r="E1413" s="224">
        <v>600</v>
      </c>
      <c r="F1413" s="216" t="s">
        <v>1259</v>
      </c>
      <c r="G1413" s="216"/>
    </row>
    <row r="1414" spans="1:7" ht="24">
      <c r="A1414" s="237">
        <v>10</v>
      </c>
      <c r="B1414" s="237"/>
      <c r="C1414" s="216" t="s">
        <v>1623</v>
      </c>
      <c r="D1414" s="216" t="s">
        <v>1340</v>
      </c>
      <c r="E1414" s="224">
        <v>800</v>
      </c>
      <c r="F1414" s="216" t="s">
        <v>1259</v>
      </c>
      <c r="G1414" s="216"/>
    </row>
    <row r="1415" spans="1:7">
      <c r="A1415" s="237">
        <v>11</v>
      </c>
      <c r="B1415" s="237"/>
      <c r="C1415" s="216" t="s">
        <v>1624</v>
      </c>
      <c r="D1415" s="216" t="s">
        <v>1406</v>
      </c>
      <c r="E1415" s="224">
        <v>1000</v>
      </c>
      <c r="F1415" s="216" t="s">
        <v>1259</v>
      </c>
      <c r="G1415" s="216"/>
    </row>
    <row r="1416" spans="1:7">
      <c r="A1416" s="237">
        <v>12</v>
      </c>
      <c r="B1416" s="237"/>
      <c r="C1416" s="216" t="s">
        <v>1625</v>
      </c>
      <c r="D1416" s="218" t="s">
        <v>1626</v>
      </c>
      <c r="E1416" s="224">
        <f>150*8</f>
        <v>1200</v>
      </c>
      <c r="F1416" s="216" t="s">
        <v>1259</v>
      </c>
      <c r="G1416" s="216"/>
    </row>
    <row r="1417" spans="1:7">
      <c r="A1417" s="237">
        <v>13</v>
      </c>
      <c r="B1417" s="248"/>
      <c r="C1417" s="249" t="s">
        <v>1627</v>
      </c>
      <c r="D1417" s="249" t="s">
        <v>1628</v>
      </c>
      <c r="E1417" s="224">
        <v>1000</v>
      </c>
      <c r="F1417" s="216" t="s">
        <v>1259</v>
      </c>
      <c r="G1417" s="216"/>
    </row>
    <row r="1418" spans="1:7" ht="24">
      <c r="A1418" s="219" t="s">
        <v>620</v>
      </c>
      <c r="B1418" s="220"/>
      <c r="C1418" s="220"/>
      <c r="D1418" s="224"/>
      <c r="E1418" s="224">
        <f>SUM(E1405:E1417)</f>
        <v>6210</v>
      </c>
      <c r="F1418" s="223" t="s">
        <v>3085</v>
      </c>
      <c r="G1418" s="224" t="s">
        <v>1357</v>
      </c>
    </row>
    <row r="1419" spans="1:7">
      <c r="A1419" s="225"/>
      <c r="B1419" s="225"/>
      <c r="C1419" s="225"/>
      <c r="D1419" s="225"/>
      <c r="E1419" s="226"/>
      <c r="F1419" s="226"/>
      <c r="G1419" s="225"/>
    </row>
    <row r="1420" spans="1:7" ht="18.75">
      <c r="A1420" s="243" t="s">
        <v>253</v>
      </c>
      <c r="B1420" s="243"/>
      <c r="C1420" s="243"/>
      <c r="D1420" s="243"/>
      <c r="E1420" s="243"/>
      <c r="F1420" s="243"/>
      <c r="G1420" s="243"/>
    </row>
    <row r="1421" spans="1:7" ht="36">
      <c r="A1421" s="215" t="s">
        <v>594</v>
      </c>
      <c r="B1421" s="215" t="s">
        <v>595</v>
      </c>
      <c r="C1421" s="215" t="s">
        <v>596</v>
      </c>
      <c r="D1421" s="215" t="s">
        <v>597</v>
      </c>
      <c r="E1421" s="215" t="s">
        <v>598</v>
      </c>
      <c r="F1421" s="215" t="s">
        <v>2754</v>
      </c>
      <c r="G1421" s="215" t="s">
        <v>2755</v>
      </c>
    </row>
    <row r="1422" spans="1:7">
      <c r="A1422" s="237">
        <v>1</v>
      </c>
      <c r="B1422" s="237"/>
      <c r="C1422" s="216" t="s">
        <v>1327</v>
      </c>
      <c r="D1422" s="216" t="s">
        <v>1619</v>
      </c>
      <c r="E1422" s="224">
        <v>50</v>
      </c>
      <c r="F1422" s="216" t="s">
        <v>1259</v>
      </c>
      <c r="G1422" s="216"/>
    </row>
    <row r="1423" spans="1:7">
      <c r="A1423" s="237">
        <v>2</v>
      </c>
      <c r="B1423" s="237"/>
      <c r="C1423" s="216" t="s">
        <v>1343</v>
      </c>
      <c r="D1423" s="216" t="s">
        <v>1344</v>
      </c>
      <c r="E1423" s="224">
        <v>100</v>
      </c>
      <c r="F1423" s="216" t="s">
        <v>1259</v>
      </c>
      <c r="G1423" s="216"/>
    </row>
    <row r="1424" spans="1:7">
      <c r="A1424" s="237">
        <v>3</v>
      </c>
      <c r="B1424" s="237"/>
      <c r="C1424" s="216" t="s">
        <v>648</v>
      </c>
      <c r="D1424" s="216" t="s">
        <v>1619</v>
      </c>
      <c r="E1424" s="224">
        <v>50</v>
      </c>
      <c r="F1424" s="216" t="s">
        <v>1259</v>
      </c>
      <c r="G1424" s="216"/>
    </row>
    <row r="1425" spans="1:7">
      <c r="A1425" s="237">
        <v>4</v>
      </c>
      <c r="B1425" s="237"/>
      <c r="C1425" s="216" t="s">
        <v>1383</v>
      </c>
      <c r="D1425" s="216" t="s">
        <v>1619</v>
      </c>
      <c r="E1425" s="224">
        <v>50</v>
      </c>
      <c r="F1425" s="216" t="s">
        <v>1259</v>
      </c>
      <c r="G1425" s="216"/>
    </row>
    <row r="1426" spans="1:7">
      <c r="A1426" s="237">
        <v>5</v>
      </c>
      <c r="B1426" s="237"/>
      <c r="C1426" s="216" t="s">
        <v>1435</v>
      </c>
      <c r="D1426" s="216" t="s">
        <v>1334</v>
      </c>
      <c r="E1426" s="224">
        <v>200</v>
      </c>
      <c r="F1426" s="216" t="s">
        <v>789</v>
      </c>
      <c r="G1426" s="216"/>
    </row>
    <row r="1427" spans="1:7">
      <c r="A1427" s="237">
        <v>6</v>
      </c>
      <c r="B1427" s="237"/>
      <c r="C1427" s="216" t="s">
        <v>1471</v>
      </c>
      <c r="D1427" s="218" t="s">
        <v>1491</v>
      </c>
      <c r="E1427" s="224">
        <f>100+120</f>
        <v>220</v>
      </c>
      <c r="F1427" s="216" t="s">
        <v>789</v>
      </c>
      <c r="G1427" s="216"/>
    </row>
    <row r="1428" spans="1:7">
      <c r="A1428" s="237">
        <v>7</v>
      </c>
      <c r="B1428" s="237"/>
      <c r="C1428" s="216" t="s">
        <v>1478</v>
      </c>
      <c r="D1428" s="217" t="s">
        <v>1479</v>
      </c>
      <c r="E1428" s="224">
        <f>100+200</f>
        <v>300</v>
      </c>
      <c r="F1428" s="216" t="s">
        <v>1264</v>
      </c>
      <c r="G1428" s="216"/>
    </row>
    <row r="1429" spans="1:7">
      <c r="A1429" s="237">
        <v>8</v>
      </c>
      <c r="B1429" s="237"/>
      <c r="C1429" s="216" t="s">
        <v>1292</v>
      </c>
      <c r="D1429" s="216" t="s">
        <v>1413</v>
      </c>
      <c r="E1429" s="224">
        <f>100+24*5</f>
        <v>220</v>
      </c>
      <c r="F1429" s="216" t="s">
        <v>1264</v>
      </c>
      <c r="G1429" s="216"/>
    </row>
    <row r="1430" spans="1:7">
      <c r="A1430" s="237">
        <v>9</v>
      </c>
      <c r="B1430" s="237"/>
      <c r="C1430" s="216" t="s">
        <v>1629</v>
      </c>
      <c r="D1430" s="216" t="s">
        <v>1480</v>
      </c>
      <c r="E1430" s="224">
        <f>100+200</f>
        <v>300</v>
      </c>
      <c r="F1430" s="216" t="s">
        <v>1397</v>
      </c>
      <c r="G1430" s="216"/>
    </row>
    <row r="1431" spans="1:7">
      <c r="A1431" s="237">
        <v>10</v>
      </c>
      <c r="B1431" s="237"/>
      <c r="C1431" s="216" t="s">
        <v>1568</v>
      </c>
      <c r="D1431" s="216" t="s">
        <v>1340</v>
      </c>
      <c r="E1431" s="224">
        <v>600</v>
      </c>
      <c r="F1431" s="216" t="s">
        <v>1259</v>
      </c>
      <c r="G1431" s="216"/>
    </row>
    <row r="1432" spans="1:7">
      <c r="A1432" s="237">
        <v>11</v>
      </c>
      <c r="B1432" s="237"/>
      <c r="C1432" s="216" t="s">
        <v>1621</v>
      </c>
      <c r="D1432" s="216" t="s">
        <v>1622</v>
      </c>
      <c r="E1432" s="224">
        <v>600</v>
      </c>
      <c r="F1432" s="216" t="s">
        <v>1259</v>
      </c>
      <c r="G1432" s="216"/>
    </row>
    <row r="1433" spans="1:7" ht="24">
      <c r="A1433" s="237">
        <v>12</v>
      </c>
      <c r="B1433" s="237"/>
      <c r="C1433" s="216" t="s">
        <v>1623</v>
      </c>
      <c r="D1433" s="216" t="s">
        <v>1340</v>
      </c>
      <c r="E1433" s="224">
        <v>800</v>
      </c>
      <c r="F1433" s="216" t="s">
        <v>1259</v>
      </c>
      <c r="G1433" s="216"/>
    </row>
    <row r="1434" spans="1:7">
      <c r="A1434" s="237">
        <v>13</v>
      </c>
      <c r="B1434" s="237"/>
      <c r="C1434" s="216" t="s">
        <v>1624</v>
      </c>
      <c r="D1434" s="216" t="s">
        <v>1406</v>
      </c>
      <c r="E1434" s="224">
        <v>1000</v>
      </c>
      <c r="F1434" s="216" t="s">
        <v>1259</v>
      </c>
      <c r="G1434" s="216"/>
    </row>
    <row r="1435" spans="1:7">
      <c r="A1435" s="237">
        <v>14</v>
      </c>
      <c r="B1435" s="237"/>
      <c r="C1435" s="216" t="s">
        <v>1625</v>
      </c>
      <c r="D1435" s="218" t="s">
        <v>1626</v>
      </c>
      <c r="E1435" s="224">
        <f>150*8</f>
        <v>1200</v>
      </c>
      <c r="F1435" s="216" t="s">
        <v>1259</v>
      </c>
      <c r="G1435" s="216"/>
    </row>
    <row r="1436" spans="1:7">
      <c r="A1436" s="237">
        <v>15</v>
      </c>
      <c r="B1436" s="248"/>
      <c r="C1436" s="249" t="s">
        <v>1627</v>
      </c>
      <c r="D1436" s="249" t="s">
        <v>1628</v>
      </c>
      <c r="E1436" s="224">
        <v>1000</v>
      </c>
      <c r="F1436" s="216" t="s">
        <v>1259</v>
      </c>
      <c r="G1436" s="216"/>
    </row>
    <row r="1437" spans="1:7" ht="24">
      <c r="A1437" s="219" t="s">
        <v>620</v>
      </c>
      <c r="B1437" s="220"/>
      <c r="C1437" s="220"/>
      <c r="D1437" s="224"/>
      <c r="E1437" s="224">
        <f>SUM(E1422:E1436)</f>
        <v>6690</v>
      </c>
      <c r="F1437" s="223" t="s">
        <v>3085</v>
      </c>
      <c r="G1437" s="224" t="s">
        <v>1357</v>
      </c>
    </row>
    <row r="1438" spans="1:7">
      <c r="A1438" s="225"/>
      <c r="B1438" s="225"/>
      <c r="C1438" s="225"/>
      <c r="D1438" s="225"/>
      <c r="E1438" s="226"/>
      <c r="F1438" s="226"/>
      <c r="G1438" s="225"/>
    </row>
    <row r="1439" spans="1:7" ht="18.75">
      <c r="A1439" s="243" t="s">
        <v>254</v>
      </c>
      <c r="B1439" s="243"/>
      <c r="C1439" s="243"/>
      <c r="D1439" s="243"/>
      <c r="E1439" s="243"/>
      <c r="F1439" s="243"/>
      <c r="G1439" s="243"/>
    </row>
    <row r="1440" spans="1:7" ht="36">
      <c r="A1440" s="215" t="s">
        <v>594</v>
      </c>
      <c r="B1440" s="215" t="s">
        <v>595</v>
      </c>
      <c r="C1440" s="215" t="s">
        <v>596</v>
      </c>
      <c r="D1440" s="215" t="s">
        <v>597</v>
      </c>
      <c r="E1440" s="215" t="s">
        <v>598</v>
      </c>
      <c r="F1440" s="215" t="s">
        <v>2754</v>
      </c>
      <c r="G1440" s="215" t="s">
        <v>2755</v>
      </c>
    </row>
    <row r="1441" spans="1:7">
      <c r="A1441" s="237">
        <v>1</v>
      </c>
      <c r="B1441" s="237"/>
      <c r="C1441" s="216" t="s">
        <v>1412</v>
      </c>
      <c r="D1441" s="250" t="s">
        <v>1630</v>
      </c>
      <c r="E1441" s="224">
        <v>50</v>
      </c>
      <c r="F1441" s="216" t="s">
        <v>1259</v>
      </c>
      <c r="G1441" s="216"/>
    </row>
    <row r="1442" spans="1:7">
      <c r="A1442" s="237">
        <v>2</v>
      </c>
      <c r="B1442" s="237"/>
      <c r="C1442" s="216" t="s">
        <v>648</v>
      </c>
      <c r="D1442" s="250" t="s">
        <v>1630</v>
      </c>
      <c r="E1442" s="224">
        <v>50</v>
      </c>
      <c r="F1442" s="216" t="s">
        <v>1259</v>
      </c>
      <c r="G1442" s="216"/>
    </row>
    <row r="1443" spans="1:7">
      <c r="A1443" s="237">
        <v>3</v>
      </c>
      <c r="B1443" s="237"/>
      <c r="C1443" s="216" t="s">
        <v>1450</v>
      </c>
      <c r="D1443" s="216" t="s">
        <v>1334</v>
      </c>
      <c r="E1443" s="224">
        <f>100</f>
        <v>100</v>
      </c>
      <c r="F1443" s="216" t="s">
        <v>1259</v>
      </c>
      <c r="G1443" s="216"/>
    </row>
    <row r="1444" spans="1:7">
      <c r="A1444" s="237">
        <v>4</v>
      </c>
      <c r="B1444" s="237"/>
      <c r="C1444" s="216" t="s">
        <v>1383</v>
      </c>
      <c r="D1444" s="250" t="s">
        <v>1630</v>
      </c>
      <c r="E1444" s="224">
        <v>50</v>
      </c>
      <c r="F1444" s="216" t="s">
        <v>1259</v>
      </c>
      <c r="G1444" s="216"/>
    </row>
    <row r="1445" spans="1:7">
      <c r="A1445" s="237">
        <v>5</v>
      </c>
      <c r="B1445" s="237"/>
      <c r="C1445" s="216" t="s">
        <v>1343</v>
      </c>
      <c r="D1445" s="216" t="s">
        <v>1344</v>
      </c>
      <c r="E1445" s="224">
        <v>100</v>
      </c>
      <c r="F1445" s="216" t="s">
        <v>1259</v>
      </c>
      <c r="G1445" s="216"/>
    </row>
    <row r="1446" spans="1:7">
      <c r="A1446" s="237">
        <v>6</v>
      </c>
      <c r="B1446" s="237"/>
      <c r="C1446" s="216" t="s">
        <v>1471</v>
      </c>
      <c r="D1446" s="218" t="s">
        <v>1491</v>
      </c>
      <c r="E1446" s="224">
        <f>100+120</f>
        <v>220</v>
      </c>
      <c r="F1446" s="216" t="s">
        <v>789</v>
      </c>
      <c r="G1446" s="216"/>
    </row>
    <row r="1447" spans="1:7">
      <c r="A1447" s="237">
        <v>7</v>
      </c>
      <c r="B1447" s="237"/>
      <c r="C1447" s="216" t="s">
        <v>1478</v>
      </c>
      <c r="D1447" s="250" t="s">
        <v>1630</v>
      </c>
      <c r="E1447" s="224">
        <f>100+200</f>
        <v>300</v>
      </c>
      <c r="F1447" s="216" t="s">
        <v>1264</v>
      </c>
      <c r="G1447" s="216"/>
    </row>
    <row r="1448" spans="1:7">
      <c r="A1448" s="237">
        <v>8</v>
      </c>
      <c r="B1448" s="237"/>
      <c r="C1448" s="216" t="s">
        <v>1292</v>
      </c>
      <c r="D1448" s="216" t="s">
        <v>1413</v>
      </c>
      <c r="E1448" s="224">
        <f>100+24*5</f>
        <v>220</v>
      </c>
      <c r="F1448" s="216" t="s">
        <v>1264</v>
      </c>
      <c r="G1448" s="216"/>
    </row>
    <row r="1449" spans="1:7" ht="24">
      <c r="A1449" s="237">
        <v>9</v>
      </c>
      <c r="B1449" s="237"/>
      <c r="C1449" s="216" t="s">
        <v>1631</v>
      </c>
      <c r="D1449" s="216" t="s">
        <v>1632</v>
      </c>
      <c r="E1449" s="224">
        <f>100+200+100</f>
        <v>400</v>
      </c>
      <c r="F1449" s="216" t="s">
        <v>1397</v>
      </c>
      <c r="G1449" s="216"/>
    </row>
    <row r="1450" spans="1:7" ht="24">
      <c r="A1450" s="237">
        <v>10</v>
      </c>
      <c r="B1450" s="237"/>
      <c r="C1450" s="216" t="s">
        <v>1633</v>
      </c>
      <c r="D1450" s="216" t="s">
        <v>1632</v>
      </c>
      <c r="E1450" s="224">
        <f>100+200+100+200</f>
        <v>600</v>
      </c>
      <c r="F1450" s="216" t="s">
        <v>1397</v>
      </c>
      <c r="G1450" s="216"/>
    </row>
    <row r="1451" spans="1:7" ht="24">
      <c r="A1451" s="219" t="s">
        <v>620</v>
      </c>
      <c r="B1451" s="220"/>
      <c r="C1451" s="220"/>
      <c r="D1451" s="224"/>
      <c r="E1451" s="224">
        <f>SUM(E1441:E1450)</f>
        <v>2090</v>
      </c>
      <c r="F1451" s="223" t="s">
        <v>3085</v>
      </c>
      <c r="G1451" s="224" t="s">
        <v>1357</v>
      </c>
    </row>
    <row r="1452" spans="1:7">
      <c r="A1452" s="225"/>
      <c r="B1452" s="225"/>
      <c r="C1452" s="225"/>
      <c r="D1452" s="225"/>
      <c r="E1452" s="226"/>
      <c r="F1452" s="226"/>
      <c r="G1452" s="225"/>
    </row>
    <row r="1453" spans="1:7" ht="18.75">
      <c r="A1453" s="243" t="s">
        <v>260</v>
      </c>
      <c r="B1453" s="243"/>
      <c r="C1453" s="243"/>
      <c r="D1453" s="243"/>
      <c r="E1453" s="243"/>
      <c r="F1453" s="243"/>
      <c r="G1453" s="243"/>
    </row>
    <row r="1454" spans="1:7" ht="36">
      <c r="A1454" s="215" t="s">
        <v>594</v>
      </c>
      <c r="B1454" s="215" t="s">
        <v>595</v>
      </c>
      <c r="C1454" s="215" t="s">
        <v>596</v>
      </c>
      <c r="D1454" s="215" t="s">
        <v>597</v>
      </c>
      <c r="E1454" s="215" t="s">
        <v>598</v>
      </c>
      <c r="F1454" s="215" t="s">
        <v>2754</v>
      </c>
      <c r="G1454" s="215" t="s">
        <v>2755</v>
      </c>
    </row>
    <row r="1455" spans="1:7">
      <c r="A1455" s="237">
        <v>1</v>
      </c>
      <c r="B1455" s="237"/>
      <c r="C1455" s="216" t="s">
        <v>1634</v>
      </c>
      <c r="D1455" s="217" t="s">
        <v>1635</v>
      </c>
      <c r="E1455" s="224">
        <v>50</v>
      </c>
      <c r="F1455" s="216" t="s">
        <v>1259</v>
      </c>
      <c r="G1455" s="216"/>
    </row>
    <row r="1456" spans="1:7">
      <c r="A1456" s="237">
        <v>2</v>
      </c>
      <c r="B1456" s="237"/>
      <c r="C1456" s="216" t="s">
        <v>1636</v>
      </c>
      <c r="D1456" s="217" t="s">
        <v>1339</v>
      </c>
      <c r="E1456" s="224">
        <v>300</v>
      </c>
      <c r="F1456" s="216" t="s">
        <v>1259</v>
      </c>
      <c r="G1456" s="216"/>
    </row>
    <row r="1457" spans="1:7">
      <c r="A1457" s="237">
        <v>3</v>
      </c>
      <c r="B1457" s="237"/>
      <c r="C1457" s="216" t="s">
        <v>1343</v>
      </c>
      <c r="D1457" s="217" t="s">
        <v>1344</v>
      </c>
      <c r="E1457" s="224">
        <v>100</v>
      </c>
      <c r="F1457" s="216" t="s">
        <v>1259</v>
      </c>
      <c r="G1457" s="216"/>
    </row>
    <row r="1458" spans="1:7">
      <c r="A1458" s="237">
        <v>4</v>
      </c>
      <c r="B1458" s="237"/>
      <c r="C1458" s="216" t="s">
        <v>3123</v>
      </c>
      <c r="D1458" s="217" t="s">
        <v>1637</v>
      </c>
      <c r="E1458" s="224">
        <f>100+280</f>
        <v>380</v>
      </c>
      <c r="F1458" s="216" t="s">
        <v>1315</v>
      </c>
      <c r="G1458" s="231"/>
    </row>
    <row r="1459" spans="1:7" ht="24">
      <c r="A1459" s="219" t="s">
        <v>620</v>
      </c>
      <c r="B1459" s="220"/>
      <c r="C1459" s="220"/>
      <c r="D1459" s="224"/>
      <c r="E1459" s="224">
        <f>SUM(E1455:E1458)</f>
        <v>830</v>
      </c>
      <c r="F1459" s="223" t="s">
        <v>3085</v>
      </c>
      <c r="G1459" s="224" t="s">
        <v>1357</v>
      </c>
    </row>
    <row r="1460" spans="1:7">
      <c r="A1460" s="225"/>
      <c r="B1460" s="225"/>
      <c r="C1460" s="225"/>
      <c r="D1460" s="225"/>
      <c r="E1460" s="226"/>
      <c r="F1460" s="226"/>
      <c r="G1460" s="225"/>
    </row>
    <row r="1461" spans="1:7" ht="18.75">
      <c r="A1461" s="243" t="s">
        <v>261</v>
      </c>
      <c r="B1461" s="243"/>
      <c r="C1461" s="243"/>
      <c r="D1461" s="243"/>
      <c r="E1461" s="243"/>
      <c r="F1461" s="243"/>
      <c r="G1461" s="243"/>
    </row>
    <row r="1462" spans="1:7" ht="36">
      <c r="A1462" s="215" t="s">
        <v>594</v>
      </c>
      <c r="B1462" s="215" t="s">
        <v>595</v>
      </c>
      <c r="C1462" s="215" t="s">
        <v>596</v>
      </c>
      <c r="D1462" s="215" t="s">
        <v>597</v>
      </c>
      <c r="E1462" s="215" t="s">
        <v>598</v>
      </c>
      <c r="F1462" s="215" t="s">
        <v>2754</v>
      </c>
      <c r="G1462" s="215" t="s">
        <v>2755</v>
      </c>
    </row>
    <row r="1463" spans="1:7">
      <c r="A1463" s="237">
        <v>1</v>
      </c>
      <c r="B1463" s="237"/>
      <c r="C1463" s="216" t="s">
        <v>1634</v>
      </c>
      <c r="D1463" s="217" t="s">
        <v>1635</v>
      </c>
      <c r="E1463" s="224">
        <v>50</v>
      </c>
      <c r="F1463" s="216" t="s">
        <v>1259</v>
      </c>
      <c r="G1463" s="216"/>
    </row>
    <row r="1464" spans="1:7">
      <c r="A1464" s="237">
        <v>2</v>
      </c>
      <c r="B1464" s="237"/>
      <c r="C1464" s="216" t="s">
        <v>1383</v>
      </c>
      <c r="D1464" s="216" t="s">
        <v>1635</v>
      </c>
      <c r="E1464" s="224">
        <v>50</v>
      </c>
      <c r="F1464" s="216" t="s">
        <v>1259</v>
      </c>
      <c r="G1464" s="216"/>
    </row>
    <row r="1465" spans="1:7">
      <c r="A1465" s="237">
        <v>3</v>
      </c>
      <c r="B1465" s="237"/>
      <c r="C1465" s="216" t="s">
        <v>1636</v>
      </c>
      <c r="D1465" s="217" t="s">
        <v>1339</v>
      </c>
      <c r="E1465" s="224">
        <v>300</v>
      </c>
      <c r="F1465" s="216" t="s">
        <v>1259</v>
      </c>
      <c r="G1465" s="216"/>
    </row>
    <row r="1466" spans="1:7">
      <c r="A1466" s="237">
        <v>4</v>
      </c>
      <c r="B1466" s="237"/>
      <c r="C1466" s="216" t="s">
        <v>1638</v>
      </c>
      <c r="D1466" s="216" t="s">
        <v>1527</v>
      </c>
      <c r="E1466" s="224">
        <v>200</v>
      </c>
      <c r="F1466" s="216" t="s">
        <v>1259</v>
      </c>
      <c r="G1466" s="216"/>
    </row>
    <row r="1467" spans="1:7">
      <c r="A1467" s="237">
        <v>5</v>
      </c>
      <c r="B1467" s="237"/>
      <c r="C1467" s="216" t="s">
        <v>1343</v>
      </c>
      <c r="D1467" s="217" t="s">
        <v>1344</v>
      </c>
      <c r="E1467" s="224">
        <v>100</v>
      </c>
      <c r="F1467" s="216" t="s">
        <v>1259</v>
      </c>
      <c r="G1467" s="216"/>
    </row>
    <row r="1468" spans="1:7">
      <c r="A1468" s="237">
        <v>6</v>
      </c>
      <c r="B1468" s="237"/>
      <c r="C1468" s="216" t="s">
        <v>3123</v>
      </c>
      <c r="D1468" s="217" t="s">
        <v>1637</v>
      </c>
      <c r="E1468" s="224">
        <f>100+280</f>
        <v>380</v>
      </c>
      <c r="F1468" s="216" t="s">
        <v>1315</v>
      </c>
      <c r="G1468" s="231"/>
    </row>
    <row r="1469" spans="1:7">
      <c r="A1469" s="237">
        <v>7</v>
      </c>
      <c r="B1469" s="237"/>
      <c r="C1469" s="216" t="s">
        <v>3124</v>
      </c>
      <c r="D1469" s="217" t="s">
        <v>1639</v>
      </c>
      <c r="E1469" s="224">
        <f>100+280</f>
        <v>380</v>
      </c>
      <c r="F1469" s="216" t="s">
        <v>1315</v>
      </c>
      <c r="G1469" s="231"/>
    </row>
    <row r="1470" spans="1:7">
      <c r="A1470" s="237">
        <v>8</v>
      </c>
      <c r="B1470" s="237"/>
      <c r="C1470" s="216" t="s">
        <v>1640</v>
      </c>
      <c r="D1470" s="216" t="s">
        <v>1641</v>
      </c>
      <c r="E1470" s="224">
        <f>100+60</f>
        <v>160</v>
      </c>
      <c r="F1470" s="216" t="s">
        <v>1264</v>
      </c>
      <c r="G1470" s="231"/>
    </row>
    <row r="1471" spans="1:7">
      <c r="A1471" s="237">
        <v>9</v>
      </c>
      <c r="B1471" s="237"/>
      <c r="C1471" s="216" t="s">
        <v>661</v>
      </c>
      <c r="D1471" s="217" t="s">
        <v>1635</v>
      </c>
      <c r="E1471" s="224">
        <f>100+100</f>
        <v>200</v>
      </c>
      <c r="F1471" s="216" t="s">
        <v>1264</v>
      </c>
      <c r="G1471" s="231"/>
    </row>
    <row r="1472" spans="1:7">
      <c r="A1472" s="237">
        <v>10</v>
      </c>
      <c r="B1472" s="237"/>
      <c r="C1472" s="216" t="s">
        <v>809</v>
      </c>
      <c r="D1472" s="216" t="s">
        <v>1527</v>
      </c>
      <c r="E1472" s="251">
        <f>100+150</f>
        <v>250</v>
      </c>
      <c r="F1472" s="216" t="s">
        <v>1264</v>
      </c>
      <c r="G1472" s="231"/>
    </row>
    <row r="1473" spans="1:7">
      <c r="A1473" s="237">
        <v>11</v>
      </c>
      <c r="B1473" s="237"/>
      <c r="C1473" s="216" t="s">
        <v>1642</v>
      </c>
      <c r="D1473" s="216" t="s">
        <v>1413</v>
      </c>
      <c r="E1473" s="224">
        <f>100+24*7*5+200</f>
        <v>1140</v>
      </c>
      <c r="F1473" s="216" t="s">
        <v>1315</v>
      </c>
      <c r="G1473" s="231"/>
    </row>
    <row r="1474" spans="1:7" ht="24">
      <c r="A1474" s="219" t="s">
        <v>620</v>
      </c>
      <c r="B1474" s="220"/>
      <c r="C1474" s="220"/>
      <c r="D1474" s="224"/>
      <c r="E1474" s="224">
        <f>SUM(E1463:E1473)</f>
        <v>3210</v>
      </c>
      <c r="F1474" s="223" t="s">
        <v>3085</v>
      </c>
      <c r="G1474" s="224" t="s">
        <v>1643</v>
      </c>
    </row>
    <row r="1475" spans="1:7">
      <c r="A1475" s="225"/>
      <c r="B1475" s="225"/>
      <c r="C1475" s="225"/>
      <c r="D1475" s="225"/>
      <c r="E1475" s="226"/>
      <c r="F1475" s="226"/>
      <c r="G1475" s="225"/>
    </row>
    <row r="1476" spans="1:7" ht="18.75">
      <c r="A1476" s="243" t="s">
        <v>262</v>
      </c>
      <c r="B1476" s="243"/>
      <c r="C1476" s="243"/>
      <c r="D1476" s="243"/>
      <c r="E1476" s="243"/>
      <c r="F1476" s="243"/>
      <c r="G1476" s="243"/>
    </row>
    <row r="1477" spans="1:7" ht="36">
      <c r="A1477" s="215" t="s">
        <v>594</v>
      </c>
      <c r="B1477" s="215" t="s">
        <v>595</v>
      </c>
      <c r="C1477" s="215" t="s">
        <v>596</v>
      </c>
      <c r="D1477" s="215" t="s">
        <v>597</v>
      </c>
      <c r="E1477" s="215" t="s">
        <v>598</v>
      </c>
      <c r="F1477" s="215" t="s">
        <v>2754</v>
      </c>
      <c r="G1477" s="215" t="s">
        <v>2755</v>
      </c>
    </row>
    <row r="1478" spans="1:7">
      <c r="A1478" s="237">
        <v>1</v>
      </c>
      <c r="B1478" s="237"/>
      <c r="C1478" s="216" t="s">
        <v>1634</v>
      </c>
      <c r="D1478" s="217" t="s">
        <v>1635</v>
      </c>
      <c r="E1478" s="224">
        <v>50</v>
      </c>
      <c r="F1478" s="216" t="s">
        <v>1259</v>
      </c>
      <c r="G1478" s="216"/>
    </row>
    <row r="1479" spans="1:7">
      <c r="A1479" s="237">
        <v>2</v>
      </c>
      <c r="B1479" s="237"/>
      <c r="C1479" s="216" t="s">
        <v>1383</v>
      </c>
      <c r="D1479" s="216" t="s">
        <v>1635</v>
      </c>
      <c r="E1479" s="224">
        <v>50</v>
      </c>
      <c r="F1479" s="216" t="s">
        <v>1259</v>
      </c>
      <c r="G1479" s="216"/>
    </row>
    <row r="1480" spans="1:7">
      <c r="A1480" s="237">
        <v>3</v>
      </c>
      <c r="B1480" s="237"/>
      <c r="C1480" s="216" t="s">
        <v>1636</v>
      </c>
      <c r="D1480" s="217" t="s">
        <v>1339</v>
      </c>
      <c r="E1480" s="224">
        <v>300</v>
      </c>
      <c r="F1480" s="216" t="s">
        <v>1259</v>
      </c>
      <c r="G1480" s="216"/>
    </row>
    <row r="1481" spans="1:7">
      <c r="A1481" s="237">
        <v>4</v>
      </c>
      <c r="B1481" s="237"/>
      <c r="C1481" s="216" t="s">
        <v>1343</v>
      </c>
      <c r="D1481" s="217" t="s">
        <v>1344</v>
      </c>
      <c r="E1481" s="224">
        <v>100</v>
      </c>
      <c r="F1481" s="216" t="s">
        <v>1259</v>
      </c>
      <c r="G1481" s="216"/>
    </row>
    <row r="1482" spans="1:7">
      <c r="A1482" s="237">
        <v>5</v>
      </c>
      <c r="B1482" s="237"/>
      <c r="C1482" s="216" t="s">
        <v>999</v>
      </c>
      <c r="D1482" s="217" t="s">
        <v>1365</v>
      </c>
      <c r="E1482" s="224">
        <f>100+60</f>
        <v>160</v>
      </c>
      <c r="F1482" s="216" t="s">
        <v>1264</v>
      </c>
      <c r="G1482" s="231"/>
    </row>
    <row r="1483" spans="1:7">
      <c r="A1483" s="237">
        <v>6</v>
      </c>
      <c r="B1483" s="237"/>
      <c r="C1483" s="216" t="s">
        <v>661</v>
      </c>
      <c r="D1483" s="217" t="s">
        <v>1635</v>
      </c>
      <c r="E1483" s="224">
        <f>100+100</f>
        <v>200</v>
      </c>
      <c r="F1483" s="216" t="s">
        <v>1264</v>
      </c>
      <c r="G1483" s="231"/>
    </row>
    <row r="1484" spans="1:7">
      <c r="A1484" s="237">
        <v>7</v>
      </c>
      <c r="B1484" s="237"/>
      <c r="C1484" s="216" t="s">
        <v>809</v>
      </c>
      <c r="D1484" s="216" t="s">
        <v>1527</v>
      </c>
      <c r="E1484" s="251">
        <f>100+150</f>
        <v>250</v>
      </c>
      <c r="F1484" s="216" t="s">
        <v>1264</v>
      </c>
      <c r="G1484" s="231"/>
    </row>
    <row r="1485" spans="1:7">
      <c r="A1485" s="237">
        <v>8</v>
      </c>
      <c r="B1485" s="237"/>
      <c r="C1485" s="216" t="s">
        <v>3123</v>
      </c>
      <c r="D1485" s="217" t="s">
        <v>1637</v>
      </c>
      <c r="E1485" s="224">
        <f>100+280</f>
        <v>380</v>
      </c>
      <c r="F1485" s="216" t="s">
        <v>1315</v>
      </c>
      <c r="G1485" s="231"/>
    </row>
    <row r="1486" spans="1:7">
      <c r="A1486" s="237">
        <v>9</v>
      </c>
      <c r="B1486" s="237"/>
      <c r="C1486" s="216" t="s">
        <v>1353</v>
      </c>
      <c r="D1486" s="216" t="s">
        <v>1413</v>
      </c>
      <c r="E1486" s="224">
        <f>100+24*7*5</f>
        <v>940</v>
      </c>
      <c r="F1486" s="216" t="s">
        <v>1315</v>
      </c>
      <c r="G1486" s="231"/>
    </row>
    <row r="1487" spans="1:7">
      <c r="A1487" s="237">
        <v>10</v>
      </c>
      <c r="B1487" s="237"/>
      <c r="C1487" s="216" t="s">
        <v>1642</v>
      </c>
      <c r="D1487" s="216" t="s">
        <v>1413</v>
      </c>
      <c r="E1487" s="224">
        <f>100+24*7*5+200</f>
        <v>1140</v>
      </c>
      <c r="F1487" s="216" t="s">
        <v>1315</v>
      </c>
      <c r="G1487" s="231"/>
    </row>
    <row r="1488" spans="1:7" ht="24">
      <c r="A1488" s="219" t="s">
        <v>620</v>
      </c>
      <c r="B1488" s="220"/>
      <c r="C1488" s="220"/>
      <c r="D1488" s="224"/>
      <c r="E1488" s="224">
        <f>SUM(E1478:E1487)</f>
        <v>3570</v>
      </c>
      <c r="F1488" s="223" t="s">
        <v>3085</v>
      </c>
      <c r="G1488" s="224" t="s">
        <v>1357</v>
      </c>
    </row>
    <row r="1489" spans="1:7">
      <c r="A1489" s="225"/>
      <c r="B1489" s="225"/>
      <c r="C1489" s="225"/>
      <c r="D1489" s="225"/>
      <c r="E1489" s="226"/>
      <c r="F1489" s="226"/>
      <c r="G1489" s="225"/>
    </row>
    <row r="1490" spans="1:7" ht="18.75">
      <c r="A1490" s="243" t="s">
        <v>263</v>
      </c>
      <c r="B1490" s="243"/>
      <c r="C1490" s="243"/>
      <c r="D1490" s="243"/>
      <c r="E1490" s="243"/>
      <c r="F1490" s="243"/>
      <c r="G1490" s="243"/>
    </row>
    <row r="1491" spans="1:7" ht="36">
      <c r="A1491" s="215" t="s">
        <v>594</v>
      </c>
      <c r="B1491" s="215" t="s">
        <v>595</v>
      </c>
      <c r="C1491" s="215" t="s">
        <v>596</v>
      </c>
      <c r="D1491" s="215" t="s">
        <v>597</v>
      </c>
      <c r="E1491" s="215" t="s">
        <v>598</v>
      </c>
      <c r="F1491" s="215" t="s">
        <v>2754</v>
      </c>
      <c r="G1491" s="215" t="s">
        <v>2755</v>
      </c>
    </row>
    <row r="1492" spans="1:7">
      <c r="A1492" s="237">
        <v>1</v>
      </c>
      <c r="B1492" s="237"/>
      <c r="C1492" s="216" t="s">
        <v>1240</v>
      </c>
      <c r="D1492" s="217" t="s">
        <v>1644</v>
      </c>
      <c r="E1492" s="224">
        <v>600</v>
      </c>
      <c r="F1492" s="216" t="s">
        <v>1259</v>
      </c>
      <c r="G1492" s="216"/>
    </row>
    <row r="1493" spans="1:7">
      <c r="A1493" s="237">
        <v>2</v>
      </c>
      <c r="B1493" s="237"/>
      <c r="C1493" s="216" t="s">
        <v>3125</v>
      </c>
      <c r="D1493" s="217" t="s">
        <v>1644</v>
      </c>
      <c r="E1493" s="224">
        <v>600</v>
      </c>
      <c r="F1493" s="216" t="s">
        <v>1259</v>
      </c>
      <c r="G1493" s="216"/>
    </row>
    <row r="1494" spans="1:7">
      <c r="A1494" s="237">
        <v>3</v>
      </c>
      <c r="B1494" s="237"/>
      <c r="C1494" s="216" t="s">
        <v>1645</v>
      </c>
      <c r="D1494" s="217" t="s">
        <v>1644</v>
      </c>
      <c r="E1494" s="224">
        <f>200*7</f>
        <v>1400</v>
      </c>
      <c r="F1494" s="216" t="s">
        <v>1259</v>
      </c>
      <c r="G1494" s="216"/>
    </row>
    <row r="1495" spans="1:7">
      <c r="A1495" s="237">
        <v>4</v>
      </c>
      <c r="B1495" s="237"/>
      <c r="C1495" s="216" t="s">
        <v>1646</v>
      </c>
      <c r="D1495" s="217" t="s">
        <v>1052</v>
      </c>
      <c r="E1495" s="224">
        <f>150*8</f>
        <v>1200</v>
      </c>
      <c r="F1495" s="216" t="s">
        <v>1259</v>
      </c>
      <c r="G1495" s="216"/>
    </row>
    <row r="1496" spans="1:7">
      <c r="A1496" s="237">
        <v>5</v>
      </c>
      <c r="B1496" s="237"/>
      <c r="C1496" s="216" t="s">
        <v>1647</v>
      </c>
      <c r="D1496" s="217" t="s">
        <v>1054</v>
      </c>
      <c r="E1496" s="224">
        <v>1200</v>
      </c>
      <c r="F1496" s="216" t="s">
        <v>1451</v>
      </c>
      <c r="G1496" s="216"/>
    </row>
    <row r="1497" spans="1:7" ht="24">
      <c r="A1497" s="219" t="s">
        <v>620</v>
      </c>
      <c r="B1497" s="220"/>
      <c r="C1497" s="220"/>
      <c r="D1497" s="224"/>
      <c r="E1497" s="224">
        <f>SUM(E1492:E1496)</f>
        <v>5000</v>
      </c>
      <c r="F1497" s="223" t="s">
        <v>3085</v>
      </c>
      <c r="G1497" s="224" t="s">
        <v>1648</v>
      </c>
    </row>
    <row r="1498" spans="1:7">
      <c r="A1498" s="225"/>
      <c r="B1498" s="225"/>
      <c r="C1498" s="225"/>
      <c r="D1498" s="225"/>
      <c r="E1498" s="226"/>
      <c r="F1498" s="226"/>
      <c r="G1498" s="225"/>
    </row>
    <row r="1499" spans="1:7">
      <c r="A1499" s="225"/>
      <c r="B1499" s="225"/>
      <c r="C1499" s="225"/>
      <c r="D1499" s="225"/>
      <c r="E1499" s="226"/>
      <c r="F1499" s="226"/>
      <c r="G1499" s="225"/>
    </row>
    <row r="1500" spans="1:7">
      <c r="A1500" s="225"/>
      <c r="B1500" s="225"/>
      <c r="C1500" s="225"/>
      <c r="D1500" s="225"/>
      <c r="E1500" s="226"/>
      <c r="F1500" s="226"/>
      <c r="G1500" s="225"/>
    </row>
    <row r="1501" spans="1:7" ht="18.75">
      <c r="A1501" s="243" t="s">
        <v>269</v>
      </c>
      <c r="B1501" s="243"/>
      <c r="C1501" s="243"/>
      <c r="D1501" s="243"/>
      <c r="E1501" s="243"/>
      <c r="F1501" s="243"/>
      <c r="G1501" s="243"/>
    </row>
    <row r="1502" spans="1:7" ht="36">
      <c r="A1502" s="215" t="s">
        <v>594</v>
      </c>
      <c r="B1502" s="215" t="s">
        <v>595</v>
      </c>
      <c r="C1502" s="215" t="s">
        <v>596</v>
      </c>
      <c r="D1502" s="215" t="s">
        <v>597</v>
      </c>
      <c r="E1502" s="215" t="s">
        <v>598</v>
      </c>
      <c r="F1502" s="215" t="s">
        <v>2754</v>
      </c>
      <c r="G1502" s="215" t="s">
        <v>2755</v>
      </c>
    </row>
    <row r="1503" spans="1:7">
      <c r="A1503" s="237">
        <v>1</v>
      </c>
      <c r="B1503" s="237"/>
      <c r="C1503" s="216" t="s">
        <v>2127</v>
      </c>
      <c r="D1503" s="216" t="s">
        <v>1569</v>
      </c>
      <c r="E1503" s="224">
        <v>600</v>
      </c>
      <c r="F1503" s="216" t="s">
        <v>1259</v>
      </c>
      <c r="G1503" s="216"/>
    </row>
    <row r="1504" spans="1:7">
      <c r="A1504" s="237">
        <v>2</v>
      </c>
      <c r="B1504" s="237"/>
      <c r="C1504" s="216" t="s">
        <v>1511</v>
      </c>
      <c r="D1504" s="216" t="s">
        <v>1573</v>
      </c>
      <c r="E1504" s="224">
        <v>200</v>
      </c>
      <c r="F1504" s="216" t="s">
        <v>1259</v>
      </c>
      <c r="G1504" s="216"/>
    </row>
    <row r="1505" spans="1:7" ht="24">
      <c r="A1505" s="237">
        <v>3</v>
      </c>
      <c r="B1505" s="237"/>
      <c r="C1505" s="216" t="s">
        <v>1649</v>
      </c>
      <c r="D1505" s="216" t="s">
        <v>1573</v>
      </c>
      <c r="E1505" s="224">
        <v>600</v>
      </c>
      <c r="F1505" s="216" t="s">
        <v>1259</v>
      </c>
      <c r="G1505" s="216"/>
    </row>
    <row r="1506" spans="1:7">
      <c r="A1506" s="237">
        <v>4</v>
      </c>
      <c r="B1506" s="237"/>
      <c r="C1506" s="216" t="s">
        <v>1650</v>
      </c>
      <c r="D1506" s="216" t="s">
        <v>1573</v>
      </c>
      <c r="E1506" s="224">
        <v>800</v>
      </c>
      <c r="F1506" s="216" t="s">
        <v>1259</v>
      </c>
      <c r="G1506" s="216"/>
    </row>
    <row r="1507" spans="1:7">
      <c r="A1507" s="237">
        <v>5</v>
      </c>
      <c r="B1507" s="237"/>
      <c r="C1507" s="216" t="s">
        <v>1651</v>
      </c>
      <c r="D1507" s="216" t="s">
        <v>1652</v>
      </c>
      <c r="E1507" s="224">
        <v>2200</v>
      </c>
      <c r="F1507" s="216" t="s">
        <v>1259</v>
      </c>
      <c r="G1507" s="216"/>
    </row>
    <row r="1508" spans="1:7">
      <c r="A1508" s="237">
        <v>6</v>
      </c>
      <c r="B1508" s="237"/>
      <c r="C1508" s="216" t="s">
        <v>1653</v>
      </c>
      <c r="D1508" s="218" t="s">
        <v>1654</v>
      </c>
      <c r="E1508" s="224">
        <v>1600</v>
      </c>
      <c r="F1508" s="216" t="s">
        <v>1259</v>
      </c>
      <c r="G1508" s="216"/>
    </row>
    <row r="1509" spans="1:7">
      <c r="A1509" s="237">
        <v>7</v>
      </c>
      <c r="B1509" s="237"/>
      <c r="C1509" s="216" t="s">
        <v>1655</v>
      </c>
      <c r="D1509" s="216" t="s">
        <v>1575</v>
      </c>
      <c r="E1509" s="224">
        <v>600</v>
      </c>
      <c r="F1509" s="216" t="s">
        <v>1259</v>
      </c>
      <c r="G1509" s="216"/>
    </row>
    <row r="1510" spans="1:7" ht="24">
      <c r="A1510" s="219" t="s">
        <v>620</v>
      </c>
      <c r="B1510" s="220"/>
      <c r="C1510" s="220"/>
      <c r="D1510" s="224"/>
      <c r="E1510" s="224">
        <f>SUM(E1503:E1509)</f>
        <v>6600</v>
      </c>
      <c r="F1510" s="223" t="s">
        <v>3085</v>
      </c>
      <c r="G1510" s="224" t="s">
        <v>1357</v>
      </c>
    </row>
    <row r="1511" spans="1:7">
      <c r="A1511" s="225"/>
      <c r="B1511" s="225"/>
      <c r="C1511" s="225"/>
      <c r="D1511" s="225"/>
      <c r="E1511" s="226"/>
      <c r="F1511" s="226"/>
      <c r="G1511" s="225"/>
    </row>
    <row r="1512" spans="1:7" ht="18.75">
      <c r="A1512" s="243" t="s">
        <v>270</v>
      </c>
      <c r="B1512" s="243"/>
      <c r="C1512" s="243"/>
      <c r="D1512" s="243"/>
      <c r="E1512" s="243"/>
      <c r="F1512" s="243"/>
      <c r="G1512" s="243"/>
    </row>
    <row r="1513" spans="1:7" ht="36">
      <c r="A1513" s="215" t="s">
        <v>594</v>
      </c>
      <c r="B1513" s="215" t="s">
        <v>595</v>
      </c>
      <c r="C1513" s="215" t="s">
        <v>596</v>
      </c>
      <c r="D1513" s="215" t="s">
        <v>597</v>
      </c>
      <c r="E1513" s="215" t="s">
        <v>598</v>
      </c>
      <c r="F1513" s="215" t="s">
        <v>2754</v>
      </c>
      <c r="G1513" s="215" t="s">
        <v>2755</v>
      </c>
    </row>
    <row r="1514" spans="1:7">
      <c r="A1514" s="237">
        <v>1</v>
      </c>
      <c r="B1514" s="237"/>
      <c r="C1514" s="216" t="s">
        <v>1327</v>
      </c>
      <c r="D1514" s="217" t="s">
        <v>1656</v>
      </c>
      <c r="E1514" s="224">
        <v>40</v>
      </c>
      <c r="F1514" s="216" t="s">
        <v>1259</v>
      </c>
      <c r="G1514" s="216"/>
    </row>
    <row r="1515" spans="1:7">
      <c r="A1515" s="237">
        <v>2</v>
      </c>
      <c r="B1515" s="237"/>
      <c r="C1515" s="216" t="s">
        <v>627</v>
      </c>
      <c r="D1515" s="218" t="s">
        <v>1370</v>
      </c>
      <c r="E1515" s="224">
        <v>40</v>
      </c>
      <c r="F1515" s="216" t="s">
        <v>1259</v>
      </c>
      <c r="G1515" s="216"/>
    </row>
    <row r="1516" spans="1:7">
      <c r="A1516" s="237">
        <v>3</v>
      </c>
      <c r="B1516" s="237"/>
      <c r="C1516" s="216" t="s">
        <v>1376</v>
      </c>
      <c r="D1516" s="217" t="s">
        <v>1377</v>
      </c>
      <c r="E1516" s="224">
        <v>1500</v>
      </c>
      <c r="F1516" s="216" t="s">
        <v>1264</v>
      </c>
      <c r="G1516" s="216"/>
    </row>
    <row r="1517" spans="1:7">
      <c r="A1517" s="237">
        <v>4</v>
      </c>
      <c r="B1517" s="237"/>
      <c r="C1517" s="216" t="s">
        <v>1343</v>
      </c>
      <c r="D1517" s="218" t="s">
        <v>1344</v>
      </c>
      <c r="E1517" s="224">
        <f>100</f>
        <v>100</v>
      </c>
      <c r="F1517" s="216" t="s">
        <v>1259</v>
      </c>
      <c r="G1517" s="216"/>
    </row>
    <row r="1518" spans="1:7">
      <c r="A1518" s="237">
        <v>5</v>
      </c>
      <c r="B1518" s="237"/>
      <c r="C1518" s="216" t="s">
        <v>1348</v>
      </c>
      <c r="D1518" s="217" t="s">
        <v>1349</v>
      </c>
      <c r="E1518" s="224">
        <f>100+70</f>
        <v>170</v>
      </c>
      <c r="F1518" s="216" t="s">
        <v>1264</v>
      </c>
      <c r="G1518" s="216"/>
    </row>
    <row r="1519" spans="1:7">
      <c r="A1519" s="237">
        <v>6</v>
      </c>
      <c r="B1519" s="237"/>
      <c r="C1519" s="216" t="s">
        <v>1346</v>
      </c>
      <c r="D1519" s="217" t="s">
        <v>1347</v>
      </c>
      <c r="E1519" s="224">
        <f>100+100</f>
        <v>200</v>
      </c>
      <c r="F1519" s="216" t="s">
        <v>1264</v>
      </c>
      <c r="G1519" s="216"/>
    </row>
    <row r="1520" spans="1:7">
      <c r="A1520" s="237">
        <v>7</v>
      </c>
      <c r="B1520" s="237"/>
      <c r="C1520" s="216" t="s">
        <v>588</v>
      </c>
      <c r="D1520" s="217" t="s">
        <v>1345</v>
      </c>
      <c r="E1520" s="224">
        <f>100+50</f>
        <v>150</v>
      </c>
      <c r="F1520" s="216" t="s">
        <v>1264</v>
      </c>
      <c r="G1520" s="216"/>
    </row>
    <row r="1521" spans="1:7">
      <c r="A1521" s="237">
        <v>8</v>
      </c>
      <c r="B1521" s="237"/>
      <c r="C1521" s="216" t="s">
        <v>1657</v>
      </c>
      <c r="D1521" s="217" t="s">
        <v>1398</v>
      </c>
      <c r="E1521" s="224">
        <f>100+80</f>
        <v>180</v>
      </c>
      <c r="F1521" s="216" t="s">
        <v>1264</v>
      </c>
      <c r="G1521" s="216"/>
    </row>
    <row r="1522" spans="1:7">
      <c r="A1522" s="237">
        <v>9</v>
      </c>
      <c r="B1522" s="237"/>
      <c r="C1522" s="216" t="s">
        <v>1390</v>
      </c>
      <c r="D1522" s="218" t="s">
        <v>1398</v>
      </c>
      <c r="E1522" s="224">
        <f>100+100+168*20</f>
        <v>3560</v>
      </c>
      <c r="F1522" s="216" t="s">
        <v>1397</v>
      </c>
      <c r="G1522" s="216"/>
    </row>
    <row r="1523" spans="1:7" ht="24">
      <c r="A1523" s="219" t="s">
        <v>620</v>
      </c>
      <c r="B1523" s="220"/>
      <c r="C1523" s="220"/>
      <c r="D1523" s="224"/>
      <c r="E1523" s="224">
        <f>SUM(E1514:E1522)</f>
        <v>5940</v>
      </c>
      <c r="F1523" s="223" t="s">
        <v>3085</v>
      </c>
      <c r="G1523" s="224" t="s">
        <v>1357</v>
      </c>
    </row>
    <row r="1524" spans="1:7">
      <c r="A1524" s="225"/>
      <c r="B1524" s="225"/>
      <c r="C1524" s="225"/>
      <c r="D1524" s="225"/>
      <c r="E1524" s="226"/>
      <c r="F1524" s="226"/>
      <c r="G1524" s="225"/>
    </row>
    <row r="1525" spans="1:7" ht="18.75">
      <c r="A1525" s="243" t="s">
        <v>271</v>
      </c>
      <c r="B1525" s="243"/>
      <c r="C1525" s="243"/>
      <c r="D1525" s="243"/>
      <c r="E1525" s="243"/>
      <c r="F1525" s="243"/>
      <c r="G1525" s="243"/>
    </row>
    <row r="1526" spans="1:7" ht="36">
      <c r="A1526" s="215" t="s">
        <v>594</v>
      </c>
      <c r="B1526" s="215" t="s">
        <v>595</v>
      </c>
      <c r="C1526" s="215" t="s">
        <v>596</v>
      </c>
      <c r="D1526" s="215" t="s">
        <v>597</v>
      </c>
      <c r="E1526" s="215" t="s">
        <v>598</v>
      </c>
      <c r="F1526" s="215" t="s">
        <v>2754</v>
      </c>
      <c r="G1526" s="215" t="s">
        <v>2755</v>
      </c>
    </row>
    <row r="1527" spans="1:7">
      <c r="A1527" s="237">
        <v>1</v>
      </c>
      <c r="B1527" s="237"/>
      <c r="C1527" s="216" t="s">
        <v>1327</v>
      </c>
      <c r="D1527" s="217" t="s">
        <v>1656</v>
      </c>
      <c r="E1527" s="224">
        <v>40</v>
      </c>
      <c r="F1527" s="216" t="s">
        <v>1259</v>
      </c>
      <c r="G1527" s="216"/>
    </row>
    <row r="1528" spans="1:7">
      <c r="A1528" s="237">
        <v>2</v>
      </c>
      <c r="B1528" s="237"/>
      <c r="C1528" s="216" t="s">
        <v>627</v>
      </c>
      <c r="D1528" s="218" t="s">
        <v>1370</v>
      </c>
      <c r="E1528" s="224">
        <v>40</v>
      </c>
      <c r="F1528" s="216" t="s">
        <v>1259</v>
      </c>
      <c r="G1528" s="216"/>
    </row>
    <row r="1529" spans="1:7">
      <c r="A1529" s="237">
        <v>3</v>
      </c>
      <c r="B1529" s="237"/>
      <c r="C1529" s="216" t="s">
        <v>1376</v>
      </c>
      <c r="D1529" s="217" t="s">
        <v>1377</v>
      </c>
      <c r="E1529" s="224">
        <v>1500</v>
      </c>
      <c r="F1529" s="216" t="s">
        <v>1264</v>
      </c>
      <c r="G1529" s="216"/>
    </row>
    <row r="1530" spans="1:7">
      <c r="A1530" s="237">
        <v>4</v>
      </c>
      <c r="B1530" s="237"/>
      <c r="C1530" s="216" t="s">
        <v>1343</v>
      </c>
      <c r="D1530" s="218" t="s">
        <v>1344</v>
      </c>
      <c r="E1530" s="224">
        <f>100</f>
        <v>100</v>
      </c>
      <c r="F1530" s="216" t="s">
        <v>1259</v>
      </c>
      <c r="G1530" s="216"/>
    </row>
    <row r="1531" spans="1:7">
      <c r="A1531" s="237">
        <v>5</v>
      </c>
      <c r="B1531" s="237"/>
      <c r="C1531" s="216" t="s">
        <v>1383</v>
      </c>
      <c r="D1531" s="217" t="s">
        <v>1656</v>
      </c>
      <c r="E1531" s="224">
        <v>50</v>
      </c>
      <c r="F1531" s="216" t="s">
        <v>1264</v>
      </c>
      <c r="G1531" s="216"/>
    </row>
    <row r="1532" spans="1:7">
      <c r="A1532" s="237">
        <v>6</v>
      </c>
      <c r="B1532" s="237"/>
      <c r="C1532" s="216" t="s">
        <v>1346</v>
      </c>
      <c r="D1532" s="217" t="s">
        <v>1347</v>
      </c>
      <c r="E1532" s="224">
        <f>100+100</f>
        <v>200</v>
      </c>
      <c r="F1532" s="216" t="s">
        <v>1264</v>
      </c>
      <c r="G1532" s="216"/>
    </row>
    <row r="1533" spans="1:7">
      <c r="A1533" s="237">
        <v>7</v>
      </c>
      <c r="B1533" s="237"/>
      <c r="C1533" s="216" t="s">
        <v>999</v>
      </c>
      <c r="D1533" s="217" t="s">
        <v>1365</v>
      </c>
      <c r="E1533" s="224">
        <f>100+60</f>
        <v>160</v>
      </c>
      <c r="F1533" s="216" t="s">
        <v>1264</v>
      </c>
      <c r="G1533" s="216"/>
    </row>
    <row r="1534" spans="1:7">
      <c r="A1534" s="237">
        <v>8</v>
      </c>
      <c r="B1534" s="237"/>
      <c r="C1534" s="216" t="s">
        <v>588</v>
      </c>
      <c r="D1534" s="217" t="s">
        <v>1345</v>
      </c>
      <c r="E1534" s="224">
        <f>100+50</f>
        <v>150</v>
      </c>
      <c r="F1534" s="216" t="s">
        <v>1264</v>
      </c>
      <c r="G1534" s="216"/>
    </row>
    <row r="1535" spans="1:7">
      <c r="A1535" s="237">
        <v>9</v>
      </c>
      <c r="B1535" s="237"/>
      <c r="C1535" s="216" t="s">
        <v>1350</v>
      </c>
      <c r="D1535" s="218" t="s">
        <v>1351</v>
      </c>
      <c r="E1535" s="224">
        <f>100+100</f>
        <v>200</v>
      </c>
      <c r="F1535" s="216" t="s">
        <v>1264</v>
      </c>
      <c r="G1535" s="216"/>
    </row>
    <row r="1536" spans="1:7">
      <c r="A1536" s="237">
        <v>10</v>
      </c>
      <c r="B1536" s="237"/>
      <c r="C1536" s="216" t="s">
        <v>1348</v>
      </c>
      <c r="D1536" s="217" t="s">
        <v>1349</v>
      </c>
      <c r="E1536" s="224">
        <f>100+70</f>
        <v>170</v>
      </c>
      <c r="F1536" s="216" t="s">
        <v>1264</v>
      </c>
      <c r="G1536" s="216"/>
    </row>
    <row r="1537" spans="1:7">
      <c r="A1537" s="237">
        <v>11</v>
      </c>
      <c r="B1537" s="237"/>
      <c r="C1537" s="216" t="s">
        <v>1657</v>
      </c>
      <c r="D1537" s="217" t="s">
        <v>1398</v>
      </c>
      <c r="E1537" s="224">
        <f>100+80</f>
        <v>180</v>
      </c>
      <c r="F1537" s="216" t="s">
        <v>1264</v>
      </c>
      <c r="G1537" s="216"/>
    </row>
    <row r="1538" spans="1:7">
      <c r="A1538" s="237">
        <v>12</v>
      </c>
      <c r="B1538" s="237"/>
      <c r="C1538" s="216" t="s">
        <v>1658</v>
      </c>
      <c r="D1538" s="217" t="s">
        <v>1656</v>
      </c>
      <c r="E1538" s="224">
        <f>100+16*5</f>
        <v>180</v>
      </c>
      <c r="F1538" s="216" t="s">
        <v>1264</v>
      </c>
      <c r="G1538" s="216"/>
    </row>
    <row r="1539" spans="1:7">
      <c r="A1539" s="237">
        <v>13</v>
      </c>
      <c r="B1539" s="237"/>
      <c r="C1539" s="216" t="s">
        <v>1353</v>
      </c>
      <c r="D1539" s="216" t="s">
        <v>1659</v>
      </c>
      <c r="E1539" s="224">
        <f>100+240*5</f>
        <v>1300</v>
      </c>
      <c r="F1539" s="216" t="s">
        <v>1315</v>
      </c>
      <c r="G1539" s="216"/>
    </row>
    <row r="1540" spans="1:7">
      <c r="A1540" s="237">
        <v>14</v>
      </c>
      <c r="B1540" s="237"/>
      <c r="C1540" s="216" t="s">
        <v>1386</v>
      </c>
      <c r="D1540" s="216" t="s">
        <v>1359</v>
      </c>
      <c r="E1540" s="224">
        <f>100+24*5</f>
        <v>220</v>
      </c>
      <c r="F1540" s="216" t="s">
        <v>1264</v>
      </c>
      <c r="G1540" s="216"/>
    </row>
    <row r="1541" spans="1:7">
      <c r="A1541" s="237">
        <v>15</v>
      </c>
      <c r="B1541" s="237"/>
      <c r="C1541" s="216" t="s">
        <v>1292</v>
      </c>
      <c r="D1541" s="216" t="s">
        <v>1359</v>
      </c>
      <c r="E1541" s="224">
        <f t="shared" ref="E1541:E1542" si="0">100+24*5</f>
        <v>220</v>
      </c>
      <c r="F1541" s="216" t="s">
        <v>1264</v>
      </c>
      <c r="G1541" s="216"/>
    </row>
    <row r="1542" spans="1:7">
      <c r="A1542" s="237">
        <v>16</v>
      </c>
      <c r="B1542" s="237"/>
      <c r="C1542" s="216" t="s">
        <v>1660</v>
      </c>
      <c r="D1542" s="216" t="s">
        <v>1359</v>
      </c>
      <c r="E1542" s="224">
        <f t="shared" si="0"/>
        <v>220</v>
      </c>
      <c r="F1542" s="216" t="s">
        <v>1264</v>
      </c>
      <c r="G1542" s="216"/>
    </row>
    <row r="1543" spans="1:7">
      <c r="A1543" s="237">
        <v>17</v>
      </c>
      <c r="B1543" s="237"/>
      <c r="C1543" s="216" t="s">
        <v>1366</v>
      </c>
      <c r="D1543" s="216" t="s">
        <v>1359</v>
      </c>
      <c r="E1543" s="224">
        <f>100+100</f>
        <v>200</v>
      </c>
      <c r="F1543" s="216" t="s">
        <v>1264</v>
      </c>
      <c r="G1543" s="216"/>
    </row>
    <row r="1544" spans="1:7">
      <c r="A1544" s="237">
        <v>18</v>
      </c>
      <c r="B1544" s="237"/>
      <c r="C1544" s="216" t="s">
        <v>1390</v>
      </c>
      <c r="D1544" s="218" t="s">
        <v>1398</v>
      </c>
      <c r="E1544" s="224">
        <f>100+100+500*20</f>
        <v>10200</v>
      </c>
      <c r="F1544" s="216" t="s">
        <v>948</v>
      </c>
      <c r="G1544" s="216"/>
    </row>
    <row r="1545" spans="1:7">
      <c r="A1545" s="237">
        <v>19</v>
      </c>
      <c r="B1545" s="237"/>
      <c r="C1545" s="216" t="s">
        <v>1520</v>
      </c>
      <c r="D1545" s="218" t="s">
        <v>1661</v>
      </c>
      <c r="E1545" s="224">
        <f>100+240*5</f>
        <v>1300</v>
      </c>
      <c r="F1545" s="216" t="s">
        <v>1315</v>
      </c>
      <c r="G1545" s="216"/>
    </row>
    <row r="1546" spans="1:7" ht="24">
      <c r="A1546" s="237">
        <v>20</v>
      </c>
      <c r="B1546" s="237"/>
      <c r="C1546" s="216" t="s">
        <v>1355</v>
      </c>
      <c r="D1546" s="216" t="s">
        <v>1356</v>
      </c>
      <c r="E1546" s="224">
        <f>100+100+1000*8</f>
        <v>8200</v>
      </c>
      <c r="F1546" s="216" t="s">
        <v>1483</v>
      </c>
      <c r="G1546" s="216"/>
    </row>
    <row r="1547" spans="1:7" ht="24">
      <c r="A1547" s="219" t="s">
        <v>620</v>
      </c>
      <c r="B1547" s="220"/>
      <c r="C1547" s="220"/>
      <c r="D1547" s="224"/>
      <c r="E1547" s="224">
        <f>SUM(E1527:E1546)</f>
        <v>24830</v>
      </c>
      <c r="F1547" s="223" t="s">
        <v>3085</v>
      </c>
      <c r="G1547" s="224" t="s">
        <v>1357</v>
      </c>
    </row>
    <row r="1548" spans="1:7">
      <c r="A1548" s="225"/>
      <c r="B1548" s="225"/>
      <c r="C1548" s="225"/>
      <c r="D1548" s="225"/>
      <c r="E1548" s="226"/>
      <c r="F1548" s="226"/>
      <c r="G1548" s="225"/>
    </row>
    <row r="1549" spans="1:7" ht="18.75">
      <c r="A1549" s="243" t="s">
        <v>272</v>
      </c>
      <c r="B1549" s="243"/>
      <c r="C1549" s="243"/>
      <c r="D1549" s="243"/>
      <c r="E1549" s="243"/>
      <c r="F1549" s="243"/>
      <c r="G1549" s="243"/>
    </row>
    <row r="1550" spans="1:7" ht="36">
      <c r="A1550" s="215" t="s">
        <v>594</v>
      </c>
      <c r="B1550" s="215" t="s">
        <v>595</v>
      </c>
      <c r="C1550" s="215" t="s">
        <v>596</v>
      </c>
      <c r="D1550" s="215" t="s">
        <v>597</v>
      </c>
      <c r="E1550" s="215" t="s">
        <v>598</v>
      </c>
      <c r="F1550" s="215" t="s">
        <v>2754</v>
      </c>
      <c r="G1550" s="215" t="s">
        <v>2755</v>
      </c>
    </row>
    <row r="1551" spans="1:7">
      <c r="A1551" s="237">
        <v>1</v>
      </c>
      <c r="B1551" s="237"/>
      <c r="C1551" s="216" t="s">
        <v>1327</v>
      </c>
      <c r="D1551" s="217" t="s">
        <v>1656</v>
      </c>
      <c r="E1551" s="224">
        <v>40</v>
      </c>
      <c r="F1551" s="216" t="s">
        <v>1259</v>
      </c>
      <c r="G1551" s="216"/>
    </row>
    <row r="1552" spans="1:7">
      <c r="A1552" s="237">
        <v>2</v>
      </c>
      <c r="B1552" s="237"/>
      <c r="C1552" s="216" t="s">
        <v>627</v>
      </c>
      <c r="D1552" s="218" t="s">
        <v>1370</v>
      </c>
      <c r="E1552" s="224">
        <v>40</v>
      </c>
      <c r="F1552" s="216" t="s">
        <v>1259</v>
      </c>
      <c r="G1552" s="216"/>
    </row>
    <row r="1553" spans="1:7">
      <c r="A1553" s="237">
        <v>3</v>
      </c>
      <c r="B1553" s="237"/>
      <c r="C1553" s="216" t="s">
        <v>1376</v>
      </c>
      <c r="D1553" s="217" t="s">
        <v>1377</v>
      </c>
      <c r="E1553" s="224">
        <v>1500</v>
      </c>
      <c r="F1553" s="216" t="s">
        <v>1264</v>
      </c>
      <c r="G1553" s="216"/>
    </row>
    <row r="1554" spans="1:7">
      <c r="A1554" s="237">
        <v>4</v>
      </c>
      <c r="B1554" s="237"/>
      <c r="C1554" s="216" t="s">
        <v>1343</v>
      </c>
      <c r="D1554" s="218" t="s">
        <v>1344</v>
      </c>
      <c r="E1554" s="224">
        <f>100</f>
        <v>100</v>
      </c>
      <c r="F1554" s="216" t="s">
        <v>1259</v>
      </c>
      <c r="G1554" s="216"/>
    </row>
    <row r="1555" spans="1:7">
      <c r="A1555" s="237">
        <v>5</v>
      </c>
      <c r="B1555" s="237"/>
      <c r="C1555" s="216" t="s">
        <v>1383</v>
      </c>
      <c r="D1555" s="217" t="s">
        <v>1656</v>
      </c>
      <c r="E1555" s="224">
        <v>50</v>
      </c>
      <c r="F1555" s="216" t="s">
        <v>1264</v>
      </c>
      <c r="G1555" s="216"/>
    </row>
    <row r="1556" spans="1:7">
      <c r="A1556" s="237">
        <v>6</v>
      </c>
      <c r="B1556" s="237"/>
      <c r="C1556" s="216" t="s">
        <v>1346</v>
      </c>
      <c r="D1556" s="217" t="s">
        <v>1347</v>
      </c>
      <c r="E1556" s="224">
        <f>100+100</f>
        <v>200</v>
      </c>
      <c r="F1556" s="216" t="s">
        <v>1264</v>
      </c>
      <c r="G1556" s="216"/>
    </row>
    <row r="1557" spans="1:7">
      <c r="A1557" s="237">
        <v>7</v>
      </c>
      <c r="B1557" s="237"/>
      <c r="C1557" s="216" t="s">
        <v>588</v>
      </c>
      <c r="D1557" s="217" t="s">
        <v>1345</v>
      </c>
      <c r="E1557" s="224">
        <f>100+50</f>
        <v>150</v>
      </c>
      <c r="F1557" s="216" t="s">
        <v>1264</v>
      </c>
      <c r="G1557" s="216"/>
    </row>
    <row r="1558" spans="1:7">
      <c r="A1558" s="237">
        <v>8</v>
      </c>
      <c r="B1558" s="237"/>
      <c r="C1558" s="216" t="s">
        <v>1348</v>
      </c>
      <c r="D1558" s="217" t="s">
        <v>1349</v>
      </c>
      <c r="E1558" s="224">
        <f>100+70</f>
        <v>170</v>
      </c>
      <c r="F1558" s="216" t="s">
        <v>1264</v>
      </c>
      <c r="G1558" s="216"/>
    </row>
    <row r="1559" spans="1:7">
      <c r="A1559" s="237">
        <v>9</v>
      </c>
      <c r="B1559" s="237"/>
      <c r="C1559" s="216" t="s">
        <v>1657</v>
      </c>
      <c r="D1559" s="217" t="s">
        <v>1398</v>
      </c>
      <c r="E1559" s="224">
        <f>100+80</f>
        <v>180</v>
      </c>
      <c r="F1559" s="216" t="s">
        <v>1264</v>
      </c>
      <c r="G1559" s="216"/>
    </row>
    <row r="1560" spans="1:7">
      <c r="A1560" s="237">
        <v>10</v>
      </c>
      <c r="B1560" s="237"/>
      <c r="C1560" s="216" t="s">
        <v>1658</v>
      </c>
      <c r="D1560" s="217" t="s">
        <v>1656</v>
      </c>
      <c r="E1560" s="224">
        <f>100+16*5</f>
        <v>180</v>
      </c>
      <c r="F1560" s="216" t="s">
        <v>1264</v>
      </c>
      <c r="G1560" s="216"/>
    </row>
    <row r="1561" spans="1:7">
      <c r="A1561" s="237">
        <v>11</v>
      </c>
      <c r="B1561" s="237"/>
      <c r="C1561" s="216" t="s">
        <v>1353</v>
      </c>
      <c r="D1561" s="216" t="s">
        <v>1659</v>
      </c>
      <c r="E1561" s="224">
        <f>100+240*5</f>
        <v>1300</v>
      </c>
      <c r="F1561" s="216" t="s">
        <v>1315</v>
      </c>
      <c r="G1561" s="216"/>
    </row>
    <row r="1562" spans="1:7">
      <c r="A1562" s="237">
        <v>12</v>
      </c>
      <c r="B1562" s="237"/>
      <c r="C1562" s="216" t="s">
        <v>1386</v>
      </c>
      <c r="D1562" s="216" t="s">
        <v>1359</v>
      </c>
      <c r="E1562" s="224">
        <f>100+24*5</f>
        <v>220</v>
      </c>
      <c r="F1562" s="216" t="s">
        <v>1264</v>
      </c>
      <c r="G1562" s="216"/>
    </row>
    <row r="1563" spans="1:7">
      <c r="A1563" s="237">
        <v>13</v>
      </c>
      <c r="B1563" s="237"/>
      <c r="C1563" s="216" t="s">
        <v>1292</v>
      </c>
      <c r="D1563" s="216" t="s">
        <v>1359</v>
      </c>
      <c r="E1563" s="224">
        <f t="shared" ref="E1563:E1564" si="1">100+24*5</f>
        <v>220</v>
      </c>
      <c r="F1563" s="216" t="s">
        <v>1264</v>
      </c>
      <c r="G1563" s="216"/>
    </row>
    <row r="1564" spans="1:7">
      <c r="A1564" s="237">
        <v>14</v>
      </c>
      <c r="B1564" s="237"/>
      <c r="C1564" s="216" t="s">
        <v>1660</v>
      </c>
      <c r="D1564" s="216" t="s">
        <v>1359</v>
      </c>
      <c r="E1564" s="224">
        <f t="shared" si="1"/>
        <v>220</v>
      </c>
      <c r="F1564" s="216" t="s">
        <v>1264</v>
      </c>
      <c r="G1564" s="216"/>
    </row>
    <row r="1565" spans="1:7">
      <c r="A1565" s="237">
        <v>15</v>
      </c>
      <c r="B1565" s="237"/>
      <c r="C1565" s="216" t="s">
        <v>1366</v>
      </c>
      <c r="D1565" s="216" t="s">
        <v>1359</v>
      </c>
      <c r="E1565" s="224">
        <f>100+100</f>
        <v>200</v>
      </c>
      <c r="F1565" s="216" t="s">
        <v>1264</v>
      </c>
      <c r="G1565" s="216"/>
    </row>
    <row r="1566" spans="1:7">
      <c r="A1566" s="237">
        <v>16</v>
      </c>
      <c r="B1566" s="237"/>
      <c r="C1566" s="216" t="s">
        <v>1390</v>
      </c>
      <c r="D1566" s="218" t="s">
        <v>1398</v>
      </c>
      <c r="E1566" s="224">
        <f>100+100+500*20</f>
        <v>10200</v>
      </c>
      <c r="F1566" s="216" t="s">
        <v>948</v>
      </c>
      <c r="G1566" s="216"/>
    </row>
    <row r="1567" spans="1:7">
      <c r="A1567" s="237">
        <v>17</v>
      </c>
      <c r="B1567" s="237"/>
      <c r="C1567" s="216" t="s">
        <v>1520</v>
      </c>
      <c r="D1567" s="218" t="s">
        <v>1661</v>
      </c>
      <c r="E1567" s="224">
        <f>100+240*5</f>
        <v>1300</v>
      </c>
      <c r="F1567" s="216" t="s">
        <v>1315</v>
      </c>
      <c r="G1567" s="216"/>
    </row>
    <row r="1568" spans="1:7" ht="24">
      <c r="A1568" s="237">
        <v>18</v>
      </c>
      <c r="B1568" s="237"/>
      <c r="C1568" s="216" t="s">
        <v>1355</v>
      </c>
      <c r="D1568" s="216" t="s">
        <v>1356</v>
      </c>
      <c r="E1568" s="224">
        <f>100+100+1000*8</f>
        <v>8200</v>
      </c>
      <c r="F1568" s="216" t="s">
        <v>1483</v>
      </c>
      <c r="G1568" s="216"/>
    </row>
    <row r="1569" spans="1:7" ht="24">
      <c r="A1569" s="219" t="s">
        <v>620</v>
      </c>
      <c r="B1569" s="220"/>
      <c r="C1569" s="220"/>
      <c r="D1569" s="224"/>
      <c r="E1569" s="224">
        <f>SUM(E1551:E1568)</f>
        <v>24470</v>
      </c>
      <c r="F1569" s="223" t="s">
        <v>3085</v>
      </c>
      <c r="G1569" s="224" t="s">
        <v>1357</v>
      </c>
    </row>
    <row r="1570" spans="1:7">
      <c r="A1570" s="225"/>
      <c r="B1570" s="225"/>
      <c r="C1570" s="225"/>
      <c r="D1570" s="225"/>
      <c r="E1570" s="226"/>
      <c r="F1570" s="226"/>
      <c r="G1570" s="225"/>
    </row>
    <row r="1571" spans="1:7" ht="18.75">
      <c r="A1571" s="243" t="s">
        <v>273</v>
      </c>
      <c r="B1571" s="243"/>
      <c r="C1571" s="243"/>
      <c r="D1571" s="243"/>
      <c r="E1571" s="243"/>
      <c r="F1571" s="243"/>
      <c r="G1571" s="243"/>
    </row>
    <row r="1572" spans="1:7" ht="36">
      <c r="A1572" s="215" t="s">
        <v>594</v>
      </c>
      <c r="B1572" s="215" t="s">
        <v>595</v>
      </c>
      <c r="C1572" s="215" t="s">
        <v>596</v>
      </c>
      <c r="D1572" s="215" t="s">
        <v>597</v>
      </c>
      <c r="E1572" s="215" t="s">
        <v>598</v>
      </c>
      <c r="F1572" s="215" t="s">
        <v>2754</v>
      </c>
      <c r="G1572" s="215" t="s">
        <v>2755</v>
      </c>
    </row>
    <row r="1573" spans="1:7">
      <c r="A1573" s="237">
        <v>1</v>
      </c>
      <c r="B1573" s="237"/>
      <c r="C1573" s="216" t="s">
        <v>1327</v>
      </c>
      <c r="D1573" s="217" t="s">
        <v>1656</v>
      </c>
      <c r="E1573" s="224">
        <v>40</v>
      </c>
      <c r="F1573" s="216" t="s">
        <v>1259</v>
      </c>
      <c r="G1573" s="216"/>
    </row>
    <row r="1574" spans="1:7">
      <c r="A1574" s="237">
        <v>2</v>
      </c>
      <c r="B1574" s="237"/>
      <c r="C1574" s="216" t="s">
        <v>1343</v>
      </c>
      <c r="D1574" s="218" t="s">
        <v>1344</v>
      </c>
      <c r="E1574" s="224">
        <f>100</f>
        <v>100</v>
      </c>
      <c r="F1574" s="216" t="s">
        <v>1259</v>
      </c>
      <c r="G1574" s="216"/>
    </row>
    <row r="1575" spans="1:7">
      <c r="A1575" s="237">
        <v>3</v>
      </c>
      <c r="B1575" s="237"/>
      <c r="C1575" s="216" t="s">
        <v>1383</v>
      </c>
      <c r="D1575" s="217" t="s">
        <v>1656</v>
      </c>
      <c r="E1575" s="224">
        <v>50</v>
      </c>
      <c r="F1575" s="216" t="s">
        <v>1264</v>
      </c>
      <c r="G1575" s="216"/>
    </row>
    <row r="1576" spans="1:7">
      <c r="A1576" s="237">
        <v>4</v>
      </c>
      <c r="B1576" s="237"/>
      <c r="C1576" s="216" t="s">
        <v>1346</v>
      </c>
      <c r="D1576" s="217" t="s">
        <v>1347</v>
      </c>
      <c r="E1576" s="224">
        <f>100+100</f>
        <v>200</v>
      </c>
      <c r="F1576" s="216" t="s">
        <v>1264</v>
      </c>
      <c r="G1576" s="216"/>
    </row>
    <row r="1577" spans="1:7">
      <c r="A1577" s="237">
        <v>5</v>
      </c>
      <c r="B1577" s="237"/>
      <c r="C1577" s="216" t="s">
        <v>999</v>
      </c>
      <c r="D1577" s="217" t="s">
        <v>1365</v>
      </c>
      <c r="E1577" s="224">
        <f>100+60</f>
        <v>160</v>
      </c>
      <c r="F1577" s="216" t="s">
        <v>1264</v>
      </c>
      <c r="G1577" s="216"/>
    </row>
    <row r="1578" spans="1:7">
      <c r="A1578" s="237">
        <v>6</v>
      </c>
      <c r="B1578" s="237"/>
      <c r="C1578" s="216" t="s">
        <v>588</v>
      </c>
      <c r="D1578" s="217" t="s">
        <v>1345</v>
      </c>
      <c r="E1578" s="224">
        <f>100+50</f>
        <v>150</v>
      </c>
      <c r="F1578" s="216" t="s">
        <v>1264</v>
      </c>
      <c r="G1578" s="216"/>
    </row>
    <row r="1579" spans="1:7">
      <c r="A1579" s="237">
        <v>7</v>
      </c>
      <c r="B1579" s="237"/>
      <c r="C1579" s="216" t="s">
        <v>1350</v>
      </c>
      <c r="D1579" s="218" t="s">
        <v>1351</v>
      </c>
      <c r="E1579" s="224">
        <f>100+100</f>
        <v>200</v>
      </c>
      <c r="F1579" s="216" t="s">
        <v>1264</v>
      </c>
      <c r="G1579" s="216"/>
    </row>
    <row r="1580" spans="1:7">
      <c r="A1580" s="237">
        <v>8</v>
      </c>
      <c r="B1580" s="237"/>
      <c r="C1580" s="216" t="s">
        <v>1348</v>
      </c>
      <c r="D1580" s="217" t="s">
        <v>1349</v>
      </c>
      <c r="E1580" s="224">
        <f>100+70</f>
        <v>170</v>
      </c>
      <c r="F1580" s="216" t="s">
        <v>1264</v>
      </c>
      <c r="G1580" s="216"/>
    </row>
    <row r="1581" spans="1:7">
      <c r="A1581" s="237">
        <v>9</v>
      </c>
      <c r="B1581" s="237"/>
      <c r="C1581" s="216" t="s">
        <v>1657</v>
      </c>
      <c r="D1581" s="217" t="s">
        <v>1398</v>
      </c>
      <c r="E1581" s="224">
        <f>100+80</f>
        <v>180</v>
      </c>
      <c r="F1581" s="216" t="s">
        <v>1264</v>
      </c>
      <c r="G1581" s="216"/>
    </row>
    <row r="1582" spans="1:7">
      <c r="A1582" s="237">
        <v>10</v>
      </c>
      <c r="B1582" s="237"/>
      <c r="C1582" s="216" t="s">
        <v>1658</v>
      </c>
      <c r="D1582" s="217" t="s">
        <v>1656</v>
      </c>
      <c r="E1582" s="224">
        <f>100+16*5</f>
        <v>180</v>
      </c>
      <c r="F1582" s="216" t="s">
        <v>1264</v>
      </c>
      <c r="G1582" s="216"/>
    </row>
    <row r="1583" spans="1:7">
      <c r="A1583" s="237">
        <v>11</v>
      </c>
      <c r="B1583" s="237"/>
      <c r="C1583" s="216" t="s">
        <v>1353</v>
      </c>
      <c r="D1583" s="216" t="s">
        <v>1659</v>
      </c>
      <c r="E1583" s="224">
        <f>100+240*5</f>
        <v>1300</v>
      </c>
      <c r="F1583" s="216" t="s">
        <v>1315</v>
      </c>
      <c r="G1583" s="216"/>
    </row>
    <row r="1584" spans="1:7">
      <c r="A1584" s="237">
        <v>12</v>
      </c>
      <c r="B1584" s="237"/>
      <c r="C1584" s="216" t="s">
        <v>1386</v>
      </c>
      <c r="D1584" s="216" t="s">
        <v>1359</v>
      </c>
      <c r="E1584" s="224">
        <f>100+24*5</f>
        <v>220</v>
      </c>
      <c r="F1584" s="216" t="s">
        <v>1264</v>
      </c>
      <c r="G1584" s="216"/>
    </row>
    <row r="1585" spans="1:7">
      <c r="A1585" s="237">
        <v>13</v>
      </c>
      <c r="B1585" s="237"/>
      <c r="C1585" s="216" t="s">
        <v>1292</v>
      </c>
      <c r="D1585" s="216" t="s">
        <v>1359</v>
      </c>
      <c r="E1585" s="224">
        <f t="shared" ref="E1585:E1586" si="2">100+24*5</f>
        <v>220</v>
      </c>
      <c r="F1585" s="216" t="s">
        <v>1264</v>
      </c>
      <c r="G1585" s="216"/>
    </row>
    <row r="1586" spans="1:7">
      <c r="A1586" s="237">
        <v>14</v>
      </c>
      <c r="B1586" s="237"/>
      <c r="C1586" s="216" t="s">
        <v>1660</v>
      </c>
      <c r="D1586" s="216" t="s">
        <v>1359</v>
      </c>
      <c r="E1586" s="224">
        <f t="shared" si="2"/>
        <v>220</v>
      </c>
      <c r="F1586" s="216" t="s">
        <v>1264</v>
      </c>
      <c r="G1586" s="216"/>
    </row>
    <row r="1587" spans="1:7">
      <c r="A1587" s="237">
        <v>15</v>
      </c>
      <c r="B1587" s="237"/>
      <c r="C1587" s="216" t="s">
        <v>1366</v>
      </c>
      <c r="D1587" s="216" t="s">
        <v>1359</v>
      </c>
      <c r="E1587" s="224">
        <f>100+100</f>
        <v>200</v>
      </c>
      <c r="F1587" s="216" t="s">
        <v>1264</v>
      </c>
      <c r="G1587" s="216"/>
    </row>
    <row r="1588" spans="1:7">
      <c r="A1588" s="237">
        <v>16</v>
      </c>
      <c r="B1588" s="237"/>
      <c r="C1588" s="216" t="s">
        <v>1390</v>
      </c>
      <c r="D1588" s="218" t="s">
        <v>1398</v>
      </c>
      <c r="E1588" s="224">
        <f>100+100+500*20</f>
        <v>10200</v>
      </c>
      <c r="F1588" s="216" t="s">
        <v>948</v>
      </c>
      <c r="G1588" s="216"/>
    </row>
    <row r="1589" spans="1:7">
      <c r="A1589" s="237">
        <v>17</v>
      </c>
      <c r="B1589" s="237"/>
      <c r="C1589" s="216" t="s">
        <v>1520</v>
      </c>
      <c r="D1589" s="218" t="s">
        <v>1661</v>
      </c>
      <c r="E1589" s="224">
        <f>100+240*5</f>
        <v>1300</v>
      </c>
      <c r="F1589" s="216" t="s">
        <v>1315</v>
      </c>
      <c r="G1589" s="216"/>
    </row>
    <row r="1590" spans="1:7" ht="24">
      <c r="A1590" s="237">
        <v>18</v>
      </c>
      <c r="B1590" s="237"/>
      <c r="C1590" s="216" t="s">
        <v>1355</v>
      </c>
      <c r="D1590" s="216" t="s">
        <v>1356</v>
      </c>
      <c r="E1590" s="224">
        <f>100+100+1000*8</f>
        <v>8200</v>
      </c>
      <c r="F1590" s="216" t="s">
        <v>1483</v>
      </c>
      <c r="G1590" s="216"/>
    </row>
    <row r="1591" spans="1:7" ht="24">
      <c r="A1591" s="219" t="s">
        <v>620</v>
      </c>
      <c r="B1591" s="220"/>
      <c r="C1591" s="220"/>
      <c r="D1591" s="224"/>
      <c r="E1591" s="224">
        <f>SUM(E1573:E1590)</f>
        <v>23290</v>
      </c>
      <c r="F1591" s="223" t="s">
        <v>3085</v>
      </c>
      <c r="G1591" s="224" t="s">
        <v>1357</v>
      </c>
    </row>
    <row r="1592" spans="1:7">
      <c r="A1592" s="225"/>
      <c r="B1592" s="225"/>
      <c r="C1592" s="225"/>
      <c r="D1592" s="225"/>
      <c r="E1592" s="226"/>
      <c r="F1592" s="226"/>
      <c r="G1592" s="225"/>
    </row>
    <row r="1593" spans="1:7" ht="18.75">
      <c r="A1593" s="243" t="s">
        <v>274</v>
      </c>
      <c r="B1593" s="243"/>
      <c r="C1593" s="243"/>
      <c r="D1593" s="243"/>
      <c r="E1593" s="243"/>
      <c r="F1593" s="243"/>
      <c r="G1593" s="243"/>
    </row>
    <row r="1594" spans="1:7" ht="36">
      <c r="A1594" s="215" t="s">
        <v>594</v>
      </c>
      <c r="B1594" s="215" t="s">
        <v>595</v>
      </c>
      <c r="C1594" s="215" t="s">
        <v>596</v>
      </c>
      <c r="D1594" s="215" t="s">
        <v>597</v>
      </c>
      <c r="E1594" s="215" t="s">
        <v>598</v>
      </c>
      <c r="F1594" s="215" t="s">
        <v>2754</v>
      </c>
      <c r="G1594" s="215" t="s">
        <v>2755</v>
      </c>
    </row>
    <row r="1595" spans="1:7">
      <c r="A1595" s="216">
        <v>1</v>
      </c>
      <c r="B1595" s="216"/>
      <c r="C1595" s="216" t="s">
        <v>2127</v>
      </c>
      <c r="D1595" s="216" t="s">
        <v>1569</v>
      </c>
      <c r="E1595" s="224">
        <v>600</v>
      </c>
      <c r="F1595" s="216" t="s">
        <v>789</v>
      </c>
      <c r="G1595" s="231"/>
    </row>
    <row r="1596" spans="1:7">
      <c r="A1596" s="216">
        <v>2</v>
      </c>
      <c r="B1596" s="216"/>
      <c r="C1596" s="216" t="s">
        <v>1570</v>
      </c>
      <c r="D1596" s="216" t="s">
        <v>1571</v>
      </c>
      <c r="E1596" s="216">
        <v>300</v>
      </c>
      <c r="F1596" s="216" t="s">
        <v>789</v>
      </c>
      <c r="G1596" s="231"/>
    </row>
    <row r="1597" spans="1:7">
      <c r="A1597" s="216">
        <v>3</v>
      </c>
      <c r="B1597" s="216"/>
      <c r="C1597" s="216" t="s">
        <v>1650</v>
      </c>
      <c r="D1597" s="216" t="s">
        <v>1573</v>
      </c>
      <c r="E1597" s="224">
        <f>200*4</f>
        <v>800</v>
      </c>
      <c r="F1597" s="216" t="s">
        <v>789</v>
      </c>
      <c r="G1597" s="231"/>
    </row>
    <row r="1598" spans="1:7">
      <c r="A1598" s="216">
        <v>4</v>
      </c>
      <c r="B1598" s="216"/>
      <c r="C1598" s="216" t="s">
        <v>1574</v>
      </c>
      <c r="D1598" s="216" t="s">
        <v>1575</v>
      </c>
      <c r="E1598" s="224">
        <v>200</v>
      </c>
      <c r="F1598" s="216" t="s">
        <v>789</v>
      </c>
      <c r="G1598" s="231"/>
    </row>
    <row r="1599" spans="1:7">
      <c r="A1599" s="216">
        <v>5</v>
      </c>
      <c r="B1599" s="216"/>
      <c r="C1599" s="216" t="s">
        <v>1514</v>
      </c>
      <c r="D1599" s="216" t="s">
        <v>1576</v>
      </c>
      <c r="E1599" s="224">
        <v>450</v>
      </c>
      <c r="F1599" s="216" t="s">
        <v>789</v>
      </c>
      <c r="G1599" s="231"/>
    </row>
    <row r="1600" spans="1:7">
      <c r="A1600" s="216">
        <v>6</v>
      </c>
      <c r="B1600" s="216"/>
      <c r="C1600" s="216" t="s">
        <v>1662</v>
      </c>
      <c r="D1600" s="238" t="s">
        <v>1663</v>
      </c>
      <c r="E1600" s="224">
        <f>500*2</f>
        <v>1000</v>
      </c>
      <c r="F1600" s="216" t="s">
        <v>789</v>
      </c>
      <c r="G1600" s="231"/>
    </row>
    <row r="1601" spans="1:7" ht="24">
      <c r="A1601" s="219" t="s">
        <v>620</v>
      </c>
      <c r="B1601" s="220"/>
      <c r="C1601" s="220"/>
      <c r="D1601" s="224"/>
      <c r="E1601" s="224">
        <f>SUM(E1595:E1600)</f>
        <v>3350</v>
      </c>
      <c r="F1601" s="223" t="s">
        <v>3085</v>
      </c>
      <c r="G1601" s="224" t="s">
        <v>1357</v>
      </c>
    </row>
    <row r="1602" spans="1:7">
      <c r="A1602" s="225"/>
      <c r="B1602" s="225"/>
      <c r="C1602" s="225"/>
      <c r="D1602" s="225"/>
      <c r="E1602" s="226"/>
      <c r="F1602" s="226"/>
      <c r="G1602" s="225"/>
    </row>
    <row r="1603" spans="1:7" ht="18.75">
      <c r="A1603" s="243" t="s">
        <v>275</v>
      </c>
      <c r="B1603" s="243"/>
      <c r="C1603" s="243"/>
      <c r="D1603" s="243"/>
      <c r="E1603" s="243"/>
      <c r="F1603" s="243"/>
      <c r="G1603" s="243"/>
    </row>
    <row r="1604" spans="1:7" ht="36">
      <c r="A1604" s="215" t="s">
        <v>594</v>
      </c>
      <c r="B1604" s="215" t="s">
        <v>595</v>
      </c>
      <c r="C1604" s="215" t="s">
        <v>596</v>
      </c>
      <c r="D1604" s="215" t="s">
        <v>597</v>
      </c>
      <c r="E1604" s="215" t="s">
        <v>598</v>
      </c>
      <c r="F1604" s="215" t="s">
        <v>2754</v>
      </c>
      <c r="G1604" s="215" t="s">
        <v>2755</v>
      </c>
    </row>
    <row r="1605" spans="1:7">
      <c r="A1605" s="216">
        <v>1</v>
      </c>
      <c r="B1605" s="216"/>
      <c r="C1605" s="216" t="s">
        <v>2127</v>
      </c>
      <c r="D1605" s="216" t="s">
        <v>1569</v>
      </c>
      <c r="E1605" s="216">
        <v>600</v>
      </c>
      <c r="F1605" s="216" t="s">
        <v>789</v>
      </c>
      <c r="G1605" s="231"/>
    </row>
    <row r="1606" spans="1:7">
      <c r="A1606" s="216">
        <v>2</v>
      </c>
      <c r="B1606" s="216"/>
      <c r="C1606" s="216" t="s">
        <v>1570</v>
      </c>
      <c r="D1606" s="216" t="s">
        <v>1571</v>
      </c>
      <c r="E1606" s="216">
        <v>300</v>
      </c>
      <c r="F1606" s="216" t="s">
        <v>789</v>
      </c>
      <c r="G1606" s="231"/>
    </row>
    <row r="1607" spans="1:7">
      <c r="A1607" s="216">
        <v>3</v>
      </c>
      <c r="B1607" s="216"/>
      <c r="C1607" s="216" t="s">
        <v>1650</v>
      </c>
      <c r="D1607" s="216" t="s">
        <v>1573</v>
      </c>
      <c r="E1607" s="216">
        <f>200*4</f>
        <v>800</v>
      </c>
      <c r="F1607" s="216" t="s">
        <v>789</v>
      </c>
      <c r="G1607" s="231"/>
    </row>
    <row r="1608" spans="1:7">
      <c r="A1608" s="216">
        <v>4</v>
      </c>
      <c r="B1608" s="216"/>
      <c r="C1608" s="216" t="s">
        <v>1574</v>
      </c>
      <c r="D1608" s="216" t="s">
        <v>1575</v>
      </c>
      <c r="E1608" s="216">
        <v>200</v>
      </c>
      <c r="F1608" s="216" t="s">
        <v>789</v>
      </c>
      <c r="G1608" s="231"/>
    </row>
    <row r="1609" spans="1:7">
      <c r="A1609" s="216">
        <v>5</v>
      </c>
      <c r="B1609" s="216"/>
      <c r="C1609" s="216" t="s">
        <v>1514</v>
      </c>
      <c r="D1609" s="216" t="s">
        <v>1576</v>
      </c>
      <c r="E1609" s="216">
        <v>450</v>
      </c>
      <c r="F1609" s="216" t="s">
        <v>789</v>
      </c>
      <c r="G1609" s="231"/>
    </row>
    <row r="1610" spans="1:7" ht="24">
      <c r="A1610" s="219" t="s">
        <v>620</v>
      </c>
      <c r="B1610" s="220"/>
      <c r="C1610" s="220"/>
      <c r="D1610" s="224"/>
      <c r="E1610" s="224">
        <f>SUM(E1605:E1609)</f>
        <v>2350</v>
      </c>
      <c r="F1610" s="223" t="s">
        <v>3085</v>
      </c>
      <c r="G1610" s="224" t="s">
        <v>1357</v>
      </c>
    </row>
    <row r="1611" spans="1:7">
      <c r="A1611" s="225"/>
      <c r="B1611" s="225"/>
      <c r="C1611" s="225"/>
      <c r="D1611" s="225"/>
      <c r="E1611" s="226"/>
      <c r="F1611" s="226"/>
      <c r="G1611" s="225"/>
    </row>
    <row r="1612" spans="1:7" ht="18.75">
      <c r="A1612" s="243" t="s">
        <v>276</v>
      </c>
      <c r="B1612" s="243"/>
      <c r="C1612" s="243"/>
      <c r="D1612" s="243"/>
      <c r="E1612" s="243"/>
      <c r="F1612" s="243"/>
      <c r="G1612" s="243"/>
    </row>
    <row r="1613" spans="1:7" ht="36">
      <c r="A1613" s="215" t="s">
        <v>594</v>
      </c>
      <c r="B1613" s="215" t="s">
        <v>595</v>
      </c>
      <c r="C1613" s="215" t="s">
        <v>596</v>
      </c>
      <c r="D1613" s="215" t="s">
        <v>597</v>
      </c>
      <c r="E1613" s="215" t="s">
        <v>598</v>
      </c>
      <c r="F1613" s="215" t="s">
        <v>2754</v>
      </c>
      <c r="G1613" s="215" t="s">
        <v>2755</v>
      </c>
    </row>
    <row r="1614" spans="1:7">
      <c r="A1614" s="216">
        <v>1</v>
      </c>
      <c r="B1614" s="216"/>
      <c r="C1614" s="216" t="s">
        <v>2127</v>
      </c>
      <c r="D1614" s="216" t="s">
        <v>1569</v>
      </c>
      <c r="E1614" s="224">
        <v>600</v>
      </c>
      <c r="F1614" s="216" t="s">
        <v>789</v>
      </c>
      <c r="G1614" s="231"/>
    </row>
    <row r="1615" spans="1:7">
      <c r="A1615" s="216">
        <v>2</v>
      </c>
      <c r="B1615" s="216"/>
      <c r="C1615" s="216" t="s">
        <v>1570</v>
      </c>
      <c r="D1615" s="216" t="s">
        <v>1571</v>
      </c>
      <c r="E1615" s="216">
        <v>300</v>
      </c>
      <c r="F1615" s="216" t="s">
        <v>789</v>
      </c>
      <c r="G1615" s="231"/>
    </row>
    <row r="1616" spans="1:7">
      <c r="A1616" s="216">
        <v>3</v>
      </c>
      <c r="B1616" s="216"/>
      <c r="C1616" s="216" t="s">
        <v>1574</v>
      </c>
      <c r="D1616" s="216" t="s">
        <v>1575</v>
      </c>
      <c r="E1616" s="224">
        <v>200</v>
      </c>
      <c r="F1616" s="216" t="s">
        <v>789</v>
      </c>
      <c r="G1616" s="231"/>
    </row>
    <row r="1617" spans="1:7">
      <c r="A1617" s="216">
        <v>4</v>
      </c>
      <c r="B1617" s="216"/>
      <c r="C1617" s="216" t="s">
        <v>1514</v>
      </c>
      <c r="D1617" s="216" t="s">
        <v>1576</v>
      </c>
      <c r="E1617" s="224">
        <v>450</v>
      </c>
      <c r="F1617" s="216" t="s">
        <v>789</v>
      </c>
      <c r="G1617" s="231"/>
    </row>
    <row r="1618" spans="1:7">
      <c r="A1618" s="216">
        <v>5</v>
      </c>
      <c r="B1618" s="216"/>
      <c r="C1618" s="216" t="s">
        <v>1653</v>
      </c>
      <c r="D1618" s="218" t="s">
        <v>1654</v>
      </c>
      <c r="E1618" s="224">
        <v>800</v>
      </c>
      <c r="F1618" s="216" t="s">
        <v>1264</v>
      </c>
      <c r="G1618" s="231"/>
    </row>
    <row r="1619" spans="1:7" ht="24">
      <c r="A1619" s="219" t="s">
        <v>620</v>
      </c>
      <c r="B1619" s="220"/>
      <c r="C1619" s="220"/>
      <c r="D1619" s="224"/>
      <c r="E1619" s="224">
        <f>SUM(E1614:E1618)</f>
        <v>2350</v>
      </c>
      <c r="F1619" s="223" t="s">
        <v>3085</v>
      </c>
      <c r="G1619" s="224" t="s">
        <v>1357</v>
      </c>
    </row>
    <row r="1620" spans="1:7">
      <c r="A1620" s="225"/>
      <c r="B1620" s="225"/>
      <c r="C1620" s="225"/>
      <c r="D1620" s="225"/>
      <c r="E1620" s="226"/>
      <c r="F1620" s="226"/>
      <c r="G1620" s="225"/>
    </row>
    <row r="1621" spans="1:7" ht="18.75">
      <c r="A1621" s="243" t="s">
        <v>277</v>
      </c>
      <c r="B1621" s="243"/>
      <c r="C1621" s="243"/>
      <c r="D1621" s="243"/>
      <c r="E1621" s="243"/>
      <c r="F1621" s="243"/>
      <c r="G1621" s="243"/>
    </row>
    <row r="1622" spans="1:7" ht="36">
      <c r="A1622" s="215" t="s">
        <v>594</v>
      </c>
      <c r="B1622" s="215" t="s">
        <v>595</v>
      </c>
      <c r="C1622" s="215" t="s">
        <v>596</v>
      </c>
      <c r="D1622" s="215" t="s">
        <v>597</v>
      </c>
      <c r="E1622" s="215" t="s">
        <v>598</v>
      </c>
      <c r="F1622" s="215" t="s">
        <v>2754</v>
      </c>
      <c r="G1622" s="215" t="s">
        <v>2755</v>
      </c>
    </row>
    <row r="1623" spans="1:7">
      <c r="A1623" s="216">
        <v>1</v>
      </c>
      <c r="B1623" s="216"/>
      <c r="C1623" s="216" t="s">
        <v>2127</v>
      </c>
      <c r="D1623" s="216" t="s">
        <v>1569</v>
      </c>
      <c r="E1623" s="224">
        <v>600</v>
      </c>
      <c r="F1623" s="216" t="s">
        <v>789</v>
      </c>
      <c r="G1623" s="231"/>
    </row>
    <row r="1624" spans="1:7">
      <c r="A1624" s="216">
        <v>2</v>
      </c>
      <c r="B1624" s="216"/>
      <c r="C1624" s="216" t="s">
        <v>1574</v>
      </c>
      <c r="D1624" s="216" t="s">
        <v>1575</v>
      </c>
      <c r="E1624" s="224">
        <v>200</v>
      </c>
      <c r="F1624" s="216" t="s">
        <v>789</v>
      </c>
      <c r="G1624" s="231"/>
    </row>
    <row r="1625" spans="1:7">
      <c r="A1625" s="216">
        <v>3</v>
      </c>
      <c r="B1625" s="216"/>
      <c r="C1625" s="216" t="s">
        <v>1514</v>
      </c>
      <c r="D1625" s="216" t="s">
        <v>1576</v>
      </c>
      <c r="E1625" s="224">
        <v>450</v>
      </c>
      <c r="F1625" s="216" t="s">
        <v>789</v>
      </c>
      <c r="G1625" s="231"/>
    </row>
    <row r="1626" spans="1:7">
      <c r="A1626" s="216">
        <v>4</v>
      </c>
      <c r="B1626" s="216"/>
      <c r="C1626" s="216" t="s">
        <v>1653</v>
      </c>
      <c r="D1626" s="218" t="s">
        <v>1654</v>
      </c>
      <c r="E1626" s="224">
        <v>800</v>
      </c>
      <c r="F1626" s="216" t="s">
        <v>1264</v>
      </c>
      <c r="G1626" s="231"/>
    </row>
    <row r="1627" spans="1:7">
      <c r="A1627" s="216">
        <v>5</v>
      </c>
      <c r="B1627" s="216"/>
      <c r="C1627" s="216" t="s">
        <v>1651</v>
      </c>
      <c r="D1627" s="216" t="s">
        <v>1652</v>
      </c>
      <c r="E1627" s="224">
        <v>1000</v>
      </c>
      <c r="F1627" s="216" t="s">
        <v>1264</v>
      </c>
      <c r="G1627" s="231"/>
    </row>
    <row r="1628" spans="1:7">
      <c r="A1628" s="216">
        <v>6</v>
      </c>
      <c r="B1628" s="216"/>
      <c r="C1628" s="216" t="s">
        <v>1511</v>
      </c>
      <c r="D1628" s="216" t="s">
        <v>1573</v>
      </c>
      <c r="E1628" s="224">
        <v>200</v>
      </c>
      <c r="F1628" s="216" t="s">
        <v>789</v>
      </c>
      <c r="G1628" s="231"/>
    </row>
    <row r="1629" spans="1:7" ht="24">
      <c r="A1629" s="216">
        <v>7</v>
      </c>
      <c r="B1629" s="216"/>
      <c r="C1629" s="216" t="s">
        <v>1649</v>
      </c>
      <c r="D1629" s="216" t="s">
        <v>1573</v>
      </c>
      <c r="E1629" s="224">
        <v>600</v>
      </c>
      <c r="F1629" s="216" t="s">
        <v>789</v>
      </c>
      <c r="G1629" s="231"/>
    </row>
    <row r="1630" spans="1:7" ht="24">
      <c r="A1630" s="219" t="s">
        <v>620</v>
      </c>
      <c r="B1630" s="220"/>
      <c r="C1630" s="220"/>
      <c r="D1630" s="224"/>
      <c r="E1630" s="224">
        <f>SUM(E1623:E1629)</f>
        <v>3850</v>
      </c>
      <c r="F1630" s="223" t="s">
        <v>3085</v>
      </c>
      <c r="G1630" s="224" t="s">
        <v>1357</v>
      </c>
    </row>
    <row r="1631" spans="1:7">
      <c r="A1631" s="225"/>
      <c r="B1631" s="225"/>
      <c r="C1631" s="225"/>
      <c r="D1631" s="225"/>
      <c r="E1631" s="226"/>
      <c r="F1631" s="226"/>
      <c r="G1631" s="225"/>
    </row>
    <row r="1632" spans="1:7" ht="18.75">
      <c r="A1632" s="243" t="s">
        <v>278</v>
      </c>
      <c r="B1632" s="243"/>
      <c r="C1632" s="243"/>
      <c r="D1632" s="243"/>
      <c r="E1632" s="243"/>
      <c r="F1632" s="243"/>
      <c r="G1632" s="243"/>
    </row>
    <row r="1633" spans="1:7" ht="36">
      <c r="A1633" s="215" t="s">
        <v>594</v>
      </c>
      <c r="B1633" s="215" t="s">
        <v>595</v>
      </c>
      <c r="C1633" s="215" t="s">
        <v>596</v>
      </c>
      <c r="D1633" s="215" t="s">
        <v>597</v>
      </c>
      <c r="E1633" s="215" t="s">
        <v>598</v>
      </c>
      <c r="F1633" s="215" t="s">
        <v>2754</v>
      </c>
      <c r="G1633" s="215" t="s">
        <v>2755</v>
      </c>
    </row>
    <row r="1634" spans="1:7" ht="24">
      <c r="A1634" s="216">
        <v>1</v>
      </c>
      <c r="B1634" s="216"/>
      <c r="C1634" s="216" t="s">
        <v>1664</v>
      </c>
      <c r="D1634" s="216" t="s">
        <v>714</v>
      </c>
      <c r="E1634" s="216">
        <v>800</v>
      </c>
      <c r="F1634" s="216" t="s">
        <v>948</v>
      </c>
      <c r="G1634" s="231"/>
    </row>
    <row r="1635" spans="1:7" ht="24">
      <c r="A1635" s="216">
        <v>2</v>
      </c>
      <c r="B1635" s="216"/>
      <c r="C1635" s="216" t="s">
        <v>1665</v>
      </c>
      <c r="D1635" s="216" t="s">
        <v>714</v>
      </c>
      <c r="E1635" s="216">
        <v>1200</v>
      </c>
      <c r="F1635" s="216" t="s">
        <v>1666</v>
      </c>
      <c r="G1635" s="231"/>
    </row>
    <row r="1636" spans="1:7" ht="24">
      <c r="A1636" s="216">
        <v>3</v>
      </c>
      <c r="B1636" s="216"/>
      <c r="C1636" s="216" t="s">
        <v>1667</v>
      </c>
      <c r="D1636" s="216" t="s">
        <v>714</v>
      </c>
      <c r="E1636" s="216">
        <v>1600</v>
      </c>
      <c r="F1636" s="216" t="s">
        <v>1467</v>
      </c>
      <c r="G1636" s="231"/>
    </row>
    <row r="1637" spans="1:7" ht="24">
      <c r="A1637" s="216">
        <v>4</v>
      </c>
      <c r="B1637" s="216"/>
      <c r="C1637" s="216" t="s">
        <v>1668</v>
      </c>
      <c r="D1637" s="216" t="s">
        <v>714</v>
      </c>
      <c r="E1637" s="216">
        <v>800</v>
      </c>
      <c r="F1637" s="216" t="s">
        <v>948</v>
      </c>
      <c r="G1637" s="231"/>
    </row>
    <row r="1638" spans="1:7" ht="24">
      <c r="A1638" s="216">
        <v>5</v>
      </c>
      <c r="B1638" s="216"/>
      <c r="C1638" s="216" t="s">
        <v>1669</v>
      </c>
      <c r="D1638" s="216" t="s">
        <v>714</v>
      </c>
      <c r="E1638" s="216">
        <v>1200</v>
      </c>
      <c r="F1638" s="216" t="s">
        <v>1666</v>
      </c>
      <c r="G1638" s="231"/>
    </row>
    <row r="1639" spans="1:7">
      <c r="A1639" s="216">
        <v>6</v>
      </c>
      <c r="B1639" s="216"/>
      <c r="C1639" s="216" t="s">
        <v>663</v>
      </c>
      <c r="D1639" s="216" t="s">
        <v>714</v>
      </c>
      <c r="E1639" s="216">
        <v>800</v>
      </c>
      <c r="F1639" s="216" t="s">
        <v>948</v>
      </c>
      <c r="G1639" s="231"/>
    </row>
    <row r="1640" spans="1:7">
      <c r="A1640" s="216">
        <v>7</v>
      </c>
      <c r="B1640" s="216"/>
      <c r="C1640" s="216" t="s">
        <v>734</v>
      </c>
      <c r="D1640" s="216" t="s">
        <v>714</v>
      </c>
      <c r="E1640" s="216">
        <v>800</v>
      </c>
      <c r="F1640" s="216" t="s">
        <v>948</v>
      </c>
      <c r="G1640" s="231" t="s">
        <v>1670</v>
      </c>
    </row>
    <row r="1641" spans="1:7" ht="24">
      <c r="A1641" s="219" t="s">
        <v>620</v>
      </c>
      <c r="B1641" s="220"/>
      <c r="C1641" s="220"/>
      <c r="D1641" s="224"/>
      <c r="E1641" s="224">
        <f>SUM(E1634:E1640)</f>
        <v>7200</v>
      </c>
      <c r="F1641" s="223" t="s">
        <v>3085</v>
      </c>
      <c r="G1641" s="224" t="s">
        <v>1357</v>
      </c>
    </row>
    <row r="1642" spans="1:7">
      <c r="A1642" s="225"/>
      <c r="B1642" s="225"/>
      <c r="C1642" s="225"/>
      <c r="D1642" s="225"/>
      <c r="E1642" s="226"/>
      <c r="F1642" s="226"/>
      <c r="G1642" s="225"/>
    </row>
    <row r="1643" spans="1:7" ht="18.75">
      <c r="A1643" s="243" t="s">
        <v>1671</v>
      </c>
      <c r="B1643" s="243"/>
      <c r="C1643" s="243"/>
      <c r="D1643" s="243"/>
      <c r="E1643" s="243"/>
      <c r="F1643" s="243"/>
      <c r="G1643" s="243"/>
    </row>
    <row r="1644" spans="1:7" ht="36">
      <c r="A1644" s="301" t="s">
        <v>1551</v>
      </c>
      <c r="B1644" s="301" t="s">
        <v>1552</v>
      </c>
      <c r="C1644" s="301" t="s">
        <v>596</v>
      </c>
      <c r="D1644" s="301" t="s">
        <v>597</v>
      </c>
      <c r="E1644" s="301" t="s">
        <v>1266</v>
      </c>
      <c r="F1644" s="301" t="s">
        <v>1268</v>
      </c>
      <c r="G1644" s="301" t="s">
        <v>1553</v>
      </c>
    </row>
    <row r="1645" spans="1:7" ht="24">
      <c r="A1645" s="310">
        <v>1</v>
      </c>
      <c r="B1645" s="310"/>
      <c r="C1645" s="310" t="s">
        <v>1664</v>
      </c>
      <c r="D1645" s="310" t="s">
        <v>714</v>
      </c>
      <c r="E1645" s="314">
        <v>400</v>
      </c>
      <c r="F1645" s="310" t="s">
        <v>1315</v>
      </c>
      <c r="G1645" s="310"/>
    </row>
    <row r="1646" spans="1:7" ht="24">
      <c r="A1646" s="310">
        <v>2</v>
      </c>
      <c r="B1646" s="310"/>
      <c r="C1646" s="310" t="s">
        <v>1665</v>
      </c>
      <c r="D1646" s="310" t="s">
        <v>714</v>
      </c>
      <c r="E1646" s="314">
        <v>400</v>
      </c>
      <c r="F1646" s="310" t="s">
        <v>1315</v>
      </c>
      <c r="G1646" s="310"/>
    </row>
    <row r="1647" spans="1:7">
      <c r="A1647" s="320" t="s">
        <v>1280</v>
      </c>
      <c r="B1647" s="320"/>
      <c r="C1647" s="314"/>
      <c r="D1647" s="314"/>
      <c r="E1647" s="314">
        <f>SUM(E1645:E1646)</f>
        <v>800</v>
      </c>
      <c r="F1647" s="314"/>
      <c r="G1647" s="320"/>
    </row>
    <row r="1649" spans="1:7">
      <c r="A1649" s="225"/>
      <c r="B1649" s="225"/>
      <c r="C1649" s="225"/>
      <c r="D1649" s="225"/>
      <c r="E1649" s="226"/>
      <c r="F1649" s="226"/>
      <c r="G1649" s="225"/>
    </row>
    <row r="1650" spans="1:7" ht="18.75">
      <c r="A1650" s="243" t="s">
        <v>279</v>
      </c>
      <c r="B1650" s="243"/>
      <c r="C1650" s="243"/>
      <c r="D1650" s="243"/>
      <c r="E1650" s="243"/>
      <c r="F1650" s="243"/>
      <c r="G1650" s="243"/>
    </row>
    <row r="1651" spans="1:7" ht="36">
      <c r="A1651" s="215" t="s">
        <v>594</v>
      </c>
      <c r="B1651" s="215" t="s">
        <v>595</v>
      </c>
      <c r="C1651" s="215" t="s">
        <v>596</v>
      </c>
      <c r="D1651" s="215" t="s">
        <v>597</v>
      </c>
      <c r="E1651" s="215" t="s">
        <v>598</v>
      </c>
      <c r="F1651" s="215" t="s">
        <v>2754</v>
      </c>
      <c r="G1651" s="215" t="s">
        <v>2755</v>
      </c>
    </row>
    <row r="1652" spans="1:7">
      <c r="A1652" s="216">
        <v>1</v>
      </c>
      <c r="B1652" s="216"/>
      <c r="C1652" s="216" t="s">
        <v>2127</v>
      </c>
      <c r="D1652" s="216" t="s">
        <v>3126</v>
      </c>
      <c r="E1652" s="224">
        <v>600</v>
      </c>
      <c r="F1652" s="216" t="s">
        <v>1264</v>
      </c>
      <c r="G1652" s="231"/>
    </row>
    <row r="1653" spans="1:7" ht="24">
      <c r="A1653" s="216">
        <v>2</v>
      </c>
      <c r="B1653" s="216"/>
      <c r="C1653" s="216" t="s">
        <v>3127</v>
      </c>
      <c r="D1653" s="216" t="s">
        <v>1575</v>
      </c>
      <c r="E1653" s="224">
        <v>200</v>
      </c>
      <c r="F1653" s="216" t="s">
        <v>1264</v>
      </c>
      <c r="G1653" s="216"/>
    </row>
    <row r="1654" spans="1:7" ht="24">
      <c r="A1654" s="216">
        <v>3</v>
      </c>
      <c r="B1654" s="216"/>
      <c r="C1654" s="216" t="s">
        <v>1672</v>
      </c>
      <c r="D1654" s="216" t="s">
        <v>1576</v>
      </c>
      <c r="E1654" s="224">
        <v>450</v>
      </c>
      <c r="F1654" s="216" t="s">
        <v>1264</v>
      </c>
      <c r="G1654" s="216"/>
    </row>
    <row r="1655" spans="1:7">
      <c r="A1655" s="216">
        <v>4</v>
      </c>
      <c r="B1655" s="216"/>
      <c r="C1655" s="216" t="s">
        <v>1653</v>
      </c>
      <c r="D1655" s="218" t="s">
        <v>1654</v>
      </c>
      <c r="E1655" s="224">
        <v>800</v>
      </c>
      <c r="F1655" s="216" t="s">
        <v>1264</v>
      </c>
      <c r="G1655" s="231"/>
    </row>
    <row r="1656" spans="1:7">
      <c r="A1656" s="216">
        <v>5</v>
      </c>
      <c r="B1656" s="216"/>
      <c r="C1656" s="216" t="s">
        <v>1511</v>
      </c>
      <c r="D1656" s="216" t="s">
        <v>1573</v>
      </c>
      <c r="E1656" s="224">
        <v>200</v>
      </c>
      <c r="F1656" s="216" t="s">
        <v>1264</v>
      </c>
      <c r="G1656" s="231"/>
    </row>
    <row r="1657" spans="1:7" ht="24">
      <c r="A1657" s="216">
        <v>6</v>
      </c>
      <c r="B1657" s="216"/>
      <c r="C1657" s="216" t="s">
        <v>1649</v>
      </c>
      <c r="D1657" s="216" t="s">
        <v>1573</v>
      </c>
      <c r="E1657" s="224">
        <v>600</v>
      </c>
      <c r="F1657" s="216" t="s">
        <v>1264</v>
      </c>
      <c r="G1657" s="231"/>
    </row>
    <row r="1658" spans="1:7">
      <c r="A1658" s="216">
        <v>7</v>
      </c>
      <c r="B1658" s="216"/>
      <c r="C1658" s="216" t="s">
        <v>1673</v>
      </c>
      <c r="D1658" s="216" t="s">
        <v>2153</v>
      </c>
      <c r="E1658" s="224">
        <v>400</v>
      </c>
      <c r="F1658" s="216" t="s">
        <v>1264</v>
      </c>
      <c r="G1658" s="231"/>
    </row>
    <row r="1659" spans="1:7">
      <c r="A1659" s="216">
        <v>8</v>
      </c>
      <c r="B1659" s="216"/>
      <c r="C1659" s="216" t="s">
        <v>1674</v>
      </c>
      <c r="D1659" s="216" t="s">
        <v>1595</v>
      </c>
      <c r="E1659" s="224">
        <v>400</v>
      </c>
      <c r="F1659" s="216" t="s">
        <v>1264</v>
      </c>
      <c r="G1659" s="231"/>
    </row>
    <row r="1660" spans="1:7">
      <c r="A1660" s="216">
        <v>9</v>
      </c>
      <c r="B1660" s="216"/>
      <c r="C1660" s="216" t="s">
        <v>1651</v>
      </c>
      <c r="D1660" s="216" t="s">
        <v>1652</v>
      </c>
      <c r="E1660" s="224">
        <v>1000</v>
      </c>
      <c r="F1660" s="216" t="s">
        <v>1264</v>
      </c>
      <c r="G1660" s="231"/>
    </row>
    <row r="1661" spans="1:7" ht="24">
      <c r="A1661" s="219" t="s">
        <v>620</v>
      </c>
      <c r="B1661" s="220"/>
      <c r="C1661" s="220"/>
      <c r="D1661" s="224"/>
      <c r="E1661" s="224">
        <f>SUM(E1652:E1660)</f>
        <v>4650</v>
      </c>
      <c r="F1661" s="223" t="s">
        <v>3085</v>
      </c>
      <c r="G1661" s="224" t="s">
        <v>1357</v>
      </c>
    </row>
    <row r="1662" spans="1:7">
      <c r="A1662" s="225"/>
      <c r="B1662" s="225"/>
      <c r="C1662" s="225"/>
      <c r="D1662" s="225"/>
      <c r="E1662" s="226"/>
      <c r="F1662" s="226"/>
      <c r="G1662" s="225"/>
    </row>
    <row r="1663" spans="1:7" ht="18.75">
      <c r="A1663" s="243" t="s">
        <v>280</v>
      </c>
      <c r="B1663" s="243"/>
      <c r="C1663" s="243"/>
      <c r="D1663" s="243"/>
      <c r="E1663" s="243"/>
      <c r="F1663" s="243"/>
      <c r="G1663" s="243"/>
    </row>
    <row r="1664" spans="1:7" ht="36">
      <c r="A1664" s="215" t="s">
        <v>594</v>
      </c>
      <c r="B1664" s="215" t="s">
        <v>595</v>
      </c>
      <c r="C1664" s="215" t="s">
        <v>596</v>
      </c>
      <c r="D1664" s="215" t="s">
        <v>597</v>
      </c>
      <c r="E1664" s="215" t="s">
        <v>598</v>
      </c>
      <c r="F1664" s="215" t="s">
        <v>2754</v>
      </c>
      <c r="G1664" s="215" t="s">
        <v>2755</v>
      </c>
    </row>
    <row r="1665" spans="1:7">
      <c r="A1665" s="216">
        <v>1</v>
      </c>
      <c r="B1665" s="216"/>
      <c r="C1665" s="216" t="s">
        <v>2127</v>
      </c>
      <c r="D1665" s="216" t="s">
        <v>3126</v>
      </c>
      <c r="E1665" s="224">
        <v>600</v>
      </c>
      <c r="F1665" s="216" t="s">
        <v>1264</v>
      </c>
      <c r="G1665" s="231"/>
    </row>
    <row r="1666" spans="1:7" ht="24">
      <c r="A1666" s="216">
        <v>2</v>
      </c>
      <c r="B1666" s="216"/>
      <c r="C1666" s="216" t="s">
        <v>3127</v>
      </c>
      <c r="D1666" s="216" t="s">
        <v>1575</v>
      </c>
      <c r="E1666" s="224">
        <v>200</v>
      </c>
      <c r="F1666" s="216" t="s">
        <v>1264</v>
      </c>
      <c r="G1666" s="216"/>
    </row>
    <row r="1667" spans="1:7" ht="24">
      <c r="A1667" s="216">
        <v>3</v>
      </c>
      <c r="B1667" s="216"/>
      <c r="C1667" s="216" t="s">
        <v>1672</v>
      </c>
      <c r="D1667" s="216" t="s">
        <v>1576</v>
      </c>
      <c r="E1667" s="224">
        <v>450</v>
      </c>
      <c r="F1667" s="216" t="s">
        <v>1264</v>
      </c>
      <c r="G1667" s="216"/>
    </row>
    <row r="1668" spans="1:7">
      <c r="A1668" s="216">
        <v>4</v>
      </c>
      <c r="B1668" s="216"/>
      <c r="C1668" s="216" t="s">
        <v>1653</v>
      </c>
      <c r="D1668" s="218" t="s">
        <v>1654</v>
      </c>
      <c r="E1668" s="224">
        <v>800</v>
      </c>
      <c r="F1668" s="216" t="s">
        <v>1264</v>
      </c>
      <c r="G1668" s="231"/>
    </row>
    <row r="1669" spans="1:7">
      <c r="A1669" s="216">
        <v>5</v>
      </c>
      <c r="B1669" s="216"/>
      <c r="C1669" s="216" t="s">
        <v>1511</v>
      </c>
      <c r="D1669" s="216" t="s">
        <v>1573</v>
      </c>
      <c r="E1669" s="224">
        <v>200</v>
      </c>
      <c r="F1669" s="216" t="s">
        <v>1264</v>
      </c>
      <c r="G1669" s="231"/>
    </row>
    <row r="1670" spans="1:7" ht="24">
      <c r="A1670" s="216">
        <v>6</v>
      </c>
      <c r="B1670" s="216"/>
      <c r="C1670" s="216" t="s">
        <v>1649</v>
      </c>
      <c r="D1670" s="216" t="s">
        <v>1573</v>
      </c>
      <c r="E1670" s="224">
        <v>600</v>
      </c>
      <c r="F1670" s="216" t="s">
        <v>1264</v>
      </c>
      <c r="G1670" s="231"/>
    </row>
    <row r="1671" spans="1:7">
      <c r="A1671" s="216">
        <v>7</v>
      </c>
      <c r="B1671" s="216"/>
      <c r="C1671" s="216" t="s">
        <v>1673</v>
      </c>
      <c r="D1671" s="216" t="s">
        <v>2153</v>
      </c>
      <c r="E1671" s="224">
        <v>400</v>
      </c>
      <c r="F1671" s="216" t="s">
        <v>1264</v>
      </c>
      <c r="G1671" s="231"/>
    </row>
    <row r="1672" spans="1:7">
      <c r="A1672" s="216">
        <v>8</v>
      </c>
      <c r="B1672" s="216"/>
      <c r="C1672" s="216" t="s">
        <v>1675</v>
      </c>
      <c r="D1672" s="218" t="s">
        <v>1654</v>
      </c>
      <c r="E1672" s="224">
        <v>200</v>
      </c>
      <c r="F1672" s="216" t="s">
        <v>1264</v>
      </c>
      <c r="G1672" s="231"/>
    </row>
    <row r="1673" spans="1:7">
      <c r="A1673" s="216">
        <v>9</v>
      </c>
      <c r="B1673" s="216"/>
      <c r="C1673" s="216" t="s">
        <v>1651</v>
      </c>
      <c r="D1673" s="216" t="s">
        <v>1652</v>
      </c>
      <c r="E1673" s="224">
        <v>1000</v>
      </c>
      <c r="F1673" s="216" t="s">
        <v>1264</v>
      </c>
      <c r="G1673" s="231"/>
    </row>
    <row r="1674" spans="1:7">
      <c r="A1674" s="216">
        <v>10</v>
      </c>
      <c r="B1674" s="216"/>
      <c r="C1674" s="216" t="s">
        <v>1676</v>
      </c>
      <c r="D1674" s="238" t="s">
        <v>1677</v>
      </c>
      <c r="E1674" s="224">
        <v>1200</v>
      </c>
      <c r="F1674" s="216" t="s">
        <v>1264</v>
      </c>
      <c r="G1674" s="231"/>
    </row>
    <row r="1675" spans="1:7" ht="24">
      <c r="A1675" s="219" t="s">
        <v>620</v>
      </c>
      <c r="B1675" s="220"/>
      <c r="C1675" s="220"/>
      <c r="D1675" s="224"/>
      <c r="E1675" s="224">
        <f>SUM(E1665:E1674)</f>
        <v>5650</v>
      </c>
      <c r="F1675" s="223" t="s">
        <v>3085</v>
      </c>
      <c r="G1675" s="224" t="s">
        <v>1357</v>
      </c>
    </row>
    <row r="1676" spans="1:7">
      <c r="A1676" s="225"/>
      <c r="B1676" s="225"/>
      <c r="C1676" s="225"/>
      <c r="D1676" s="225"/>
      <c r="E1676" s="226"/>
      <c r="F1676" s="226"/>
      <c r="G1676" s="225"/>
    </row>
    <row r="1677" spans="1:7" ht="18.75">
      <c r="A1677" s="243" t="s">
        <v>281</v>
      </c>
      <c r="B1677" s="243"/>
      <c r="C1677" s="243"/>
      <c r="D1677" s="243"/>
      <c r="E1677" s="243"/>
      <c r="F1677" s="243"/>
      <c r="G1677" s="243"/>
    </row>
    <row r="1678" spans="1:7" ht="36">
      <c r="A1678" s="215" t="s">
        <v>594</v>
      </c>
      <c r="B1678" s="215" t="s">
        <v>595</v>
      </c>
      <c r="C1678" s="215" t="s">
        <v>596</v>
      </c>
      <c r="D1678" s="215" t="s">
        <v>597</v>
      </c>
      <c r="E1678" s="215" t="s">
        <v>598</v>
      </c>
      <c r="F1678" s="215" t="s">
        <v>2754</v>
      </c>
      <c r="G1678" s="215" t="s">
        <v>2755</v>
      </c>
    </row>
    <row r="1679" spans="1:7">
      <c r="A1679" s="216">
        <v>1</v>
      </c>
      <c r="B1679" s="216"/>
      <c r="C1679" s="216" t="s">
        <v>2127</v>
      </c>
      <c r="D1679" s="216" t="s">
        <v>3126</v>
      </c>
      <c r="E1679" s="224">
        <v>600</v>
      </c>
      <c r="F1679" s="216" t="s">
        <v>1264</v>
      </c>
      <c r="G1679" s="231"/>
    </row>
    <row r="1680" spans="1:7" ht="24">
      <c r="A1680" s="216">
        <v>2</v>
      </c>
      <c r="B1680" s="216"/>
      <c r="C1680" s="216" t="s">
        <v>3127</v>
      </c>
      <c r="D1680" s="216" t="s">
        <v>1575</v>
      </c>
      <c r="E1680" s="224">
        <v>200</v>
      </c>
      <c r="F1680" s="216" t="s">
        <v>1264</v>
      </c>
      <c r="G1680" s="231"/>
    </row>
    <row r="1681" spans="1:7" ht="24">
      <c r="A1681" s="216">
        <v>3</v>
      </c>
      <c r="B1681" s="216"/>
      <c r="C1681" s="216" t="s">
        <v>1672</v>
      </c>
      <c r="D1681" s="216" t="s">
        <v>1576</v>
      </c>
      <c r="E1681" s="224">
        <v>450</v>
      </c>
      <c r="F1681" s="216" t="s">
        <v>1264</v>
      </c>
      <c r="G1681" s="231"/>
    </row>
    <row r="1682" spans="1:7">
      <c r="A1682" s="216">
        <v>4</v>
      </c>
      <c r="B1682" s="216"/>
      <c r="C1682" s="216" t="s">
        <v>1653</v>
      </c>
      <c r="D1682" s="218" t="s">
        <v>1654</v>
      </c>
      <c r="E1682" s="224">
        <v>800</v>
      </c>
      <c r="F1682" s="216" t="s">
        <v>1264</v>
      </c>
      <c r="G1682" s="231"/>
    </row>
    <row r="1683" spans="1:7">
      <c r="A1683" s="216">
        <v>5</v>
      </c>
      <c r="B1683" s="216"/>
      <c r="C1683" s="216" t="s">
        <v>1511</v>
      </c>
      <c r="D1683" s="216" t="s">
        <v>1573</v>
      </c>
      <c r="E1683" s="224">
        <v>200</v>
      </c>
      <c r="F1683" s="216" t="s">
        <v>1264</v>
      </c>
      <c r="G1683" s="231"/>
    </row>
    <row r="1684" spans="1:7" ht="24">
      <c r="A1684" s="216">
        <v>6</v>
      </c>
      <c r="B1684" s="216"/>
      <c r="C1684" s="216" t="s">
        <v>1649</v>
      </c>
      <c r="D1684" s="216" t="s">
        <v>1573</v>
      </c>
      <c r="E1684" s="224">
        <v>600</v>
      </c>
      <c r="F1684" s="216" t="s">
        <v>1264</v>
      </c>
      <c r="G1684" s="231"/>
    </row>
    <row r="1685" spans="1:7">
      <c r="A1685" s="216">
        <v>7</v>
      </c>
      <c r="B1685" s="216"/>
      <c r="C1685" s="216" t="s">
        <v>1673</v>
      </c>
      <c r="D1685" s="216" t="s">
        <v>2153</v>
      </c>
      <c r="E1685" s="224">
        <v>400</v>
      </c>
      <c r="F1685" s="216" t="s">
        <v>1264</v>
      </c>
      <c r="G1685" s="231"/>
    </row>
    <row r="1686" spans="1:7">
      <c r="A1686" s="216">
        <v>8</v>
      </c>
      <c r="B1686" s="216"/>
      <c r="C1686" s="216" t="s">
        <v>1651</v>
      </c>
      <c r="D1686" s="216" t="s">
        <v>1652</v>
      </c>
      <c r="E1686" s="224">
        <v>1000</v>
      </c>
      <c r="F1686" s="216" t="s">
        <v>1264</v>
      </c>
      <c r="G1686" s="231"/>
    </row>
    <row r="1687" spans="1:7" ht="24">
      <c r="A1687" s="219" t="s">
        <v>620</v>
      </c>
      <c r="B1687" s="220"/>
      <c r="C1687" s="220"/>
      <c r="D1687" s="224"/>
      <c r="E1687" s="224">
        <f>SUM(E1679:E1686)</f>
        <v>4250</v>
      </c>
      <c r="F1687" s="223" t="s">
        <v>3085</v>
      </c>
      <c r="G1687" s="224" t="s">
        <v>1357</v>
      </c>
    </row>
    <row r="1688" spans="1:7">
      <c r="A1688" s="225"/>
      <c r="B1688" s="225"/>
      <c r="C1688" s="225"/>
      <c r="D1688" s="225"/>
      <c r="E1688" s="226"/>
      <c r="F1688" s="226"/>
      <c r="G1688" s="225"/>
    </row>
    <row r="1689" spans="1:7" ht="18.75">
      <c r="A1689" s="243" t="s">
        <v>282</v>
      </c>
      <c r="B1689" s="243"/>
      <c r="C1689" s="243"/>
      <c r="D1689" s="243"/>
      <c r="E1689" s="243"/>
      <c r="F1689" s="243"/>
      <c r="G1689" s="243"/>
    </row>
    <row r="1690" spans="1:7" ht="36">
      <c r="A1690" s="215" t="s">
        <v>594</v>
      </c>
      <c r="B1690" s="215" t="s">
        <v>595</v>
      </c>
      <c r="C1690" s="215" t="s">
        <v>596</v>
      </c>
      <c r="D1690" s="215" t="s">
        <v>597</v>
      </c>
      <c r="E1690" s="215" t="s">
        <v>598</v>
      </c>
      <c r="F1690" s="215" t="s">
        <v>2754</v>
      </c>
      <c r="G1690" s="215" t="s">
        <v>2755</v>
      </c>
    </row>
    <row r="1691" spans="1:7">
      <c r="A1691" s="216">
        <v>1</v>
      </c>
      <c r="B1691" s="216"/>
      <c r="C1691" s="216" t="s">
        <v>2127</v>
      </c>
      <c r="D1691" s="216" t="s">
        <v>3126</v>
      </c>
      <c r="E1691" s="224">
        <v>600</v>
      </c>
      <c r="F1691" s="216" t="s">
        <v>1264</v>
      </c>
      <c r="G1691" s="231"/>
    </row>
    <row r="1692" spans="1:7" ht="24">
      <c r="A1692" s="216">
        <v>2</v>
      </c>
      <c r="B1692" s="216"/>
      <c r="C1692" s="216" t="s">
        <v>3127</v>
      </c>
      <c r="D1692" s="216" t="s">
        <v>1575</v>
      </c>
      <c r="E1692" s="224">
        <v>200</v>
      </c>
      <c r="F1692" s="216" t="s">
        <v>1264</v>
      </c>
      <c r="G1692" s="216"/>
    </row>
    <row r="1693" spans="1:7" ht="24">
      <c r="A1693" s="216">
        <v>3</v>
      </c>
      <c r="B1693" s="216"/>
      <c r="C1693" s="216" t="s">
        <v>1672</v>
      </c>
      <c r="D1693" s="216" t="s">
        <v>1576</v>
      </c>
      <c r="E1693" s="224">
        <v>450</v>
      </c>
      <c r="F1693" s="216" t="s">
        <v>1264</v>
      </c>
      <c r="G1693" s="216"/>
    </row>
    <row r="1694" spans="1:7">
      <c r="A1694" s="216">
        <v>4</v>
      </c>
      <c r="B1694" s="216"/>
      <c r="C1694" s="216" t="s">
        <v>1653</v>
      </c>
      <c r="D1694" s="218" t="s">
        <v>1654</v>
      </c>
      <c r="E1694" s="224">
        <v>800</v>
      </c>
      <c r="F1694" s="216" t="s">
        <v>1264</v>
      </c>
      <c r="G1694" s="231"/>
    </row>
    <row r="1695" spans="1:7">
      <c r="A1695" s="216">
        <v>5</v>
      </c>
      <c r="B1695" s="216"/>
      <c r="C1695" s="216" t="s">
        <v>1511</v>
      </c>
      <c r="D1695" s="216" t="s">
        <v>1573</v>
      </c>
      <c r="E1695" s="224">
        <v>200</v>
      </c>
      <c r="F1695" s="216" t="s">
        <v>1264</v>
      </c>
      <c r="G1695" s="231"/>
    </row>
    <row r="1696" spans="1:7" ht="24">
      <c r="A1696" s="216">
        <v>6</v>
      </c>
      <c r="B1696" s="216"/>
      <c r="C1696" s="216" t="s">
        <v>1649</v>
      </c>
      <c r="D1696" s="216" t="s">
        <v>1573</v>
      </c>
      <c r="E1696" s="224">
        <v>600</v>
      </c>
      <c r="F1696" s="216" t="s">
        <v>1264</v>
      </c>
      <c r="G1696" s="231"/>
    </row>
    <row r="1697" spans="1:7">
      <c r="A1697" s="216">
        <v>7</v>
      </c>
      <c r="B1697" s="216"/>
      <c r="C1697" s="216" t="s">
        <v>1673</v>
      </c>
      <c r="D1697" s="216" t="s">
        <v>2153</v>
      </c>
      <c r="E1697" s="224">
        <v>400</v>
      </c>
      <c r="F1697" s="216" t="s">
        <v>1264</v>
      </c>
      <c r="G1697" s="231"/>
    </row>
    <row r="1698" spans="1:7">
      <c r="A1698" s="216">
        <v>8</v>
      </c>
      <c r="B1698" s="216"/>
      <c r="C1698" s="216" t="s">
        <v>1651</v>
      </c>
      <c r="D1698" s="216" t="s">
        <v>1652</v>
      </c>
      <c r="E1698" s="224">
        <v>1000</v>
      </c>
      <c r="F1698" s="216" t="s">
        <v>1264</v>
      </c>
      <c r="G1698" s="231"/>
    </row>
    <row r="1699" spans="1:7" ht="24">
      <c r="A1699" s="219" t="s">
        <v>620</v>
      </c>
      <c r="B1699" s="220"/>
      <c r="C1699" s="220"/>
      <c r="D1699" s="224"/>
      <c r="E1699" s="224">
        <f>SUM(E1691:E1698)</f>
        <v>4250</v>
      </c>
      <c r="F1699" s="223" t="s">
        <v>3085</v>
      </c>
      <c r="G1699" s="224" t="s">
        <v>1357</v>
      </c>
    </row>
    <row r="1700" spans="1:7">
      <c r="A1700" s="225"/>
      <c r="B1700" s="225"/>
      <c r="C1700" s="225"/>
      <c r="D1700" s="225"/>
      <c r="E1700" s="226"/>
      <c r="F1700" s="226"/>
      <c r="G1700" s="225"/>
    </row>
    <row r="1701" spans="1:7" ht="18.75">
      <c r="A1701" s="243" t="s">
        <v>283</v>
      </c>
      <c r="B1701" s="243"/>
      <c r="C1701" s="243"/>
      <c r="D1701" s="243"/>
      <c r="E1701" s="243"/>
      <c r="F1701" s="243"/>
      <c r="G1701" s="243"/>
    </row>
    <row r="1702" spans="1:7" ht="36">
      <c r="A1702" s="215" t="s">
        <v>594</v>
      </c>
      <c r="B1702" s="215" t="s">
        <v>595</v>
      </c>
      <c r="C1702" s="215" t="s">
        <v>596</v>
      </c>
      <c r="D1702" s="215" t="s">
        <v>597</v>
      </c>
      <c r="E1702" s="215" t="s">
        <v>598</v>
      </c>
      <c r="F1702" s="215" t="s">
        <v>2754</v>
      </c>
      <c r="G1702" s="215" t="s">
        <v>2755</v>
      </c>
    </row>
    <row r="1703" spans="1:7">
      <c r="A1703" s="216">
        <v>1</v>
      </c>
      <c r="B1703" s="216"/>
      <c r="C1703" s="216" t="s">
        <v>2127</v>
      </c>
      <c r="D1703" s="216" t="s">
        <v>3126</v>
      </c>
      <c r="E1703" s="224">
        <v>600</v>
      </c>
      <c r="F1703" s="216" t="s">
        <v>1264</v>
      </c>
      <c r="G1703" s="231"/>
    </row>
    <row r="1704" spans="1:7">
      <c r="A1704" s="216">
        <v>2</v>
      </c>
      <c r="B1704" s="216"/>
      <c r="C1704" s="216" t="s">
        <v>1570</v>
      </c>
      <c r="D1704" s="216" t="s">
        <v>1571</v>
      </c>
      <c r="E1704" s="216">
        <v>300</v>
      </c>
      <c r="F1704" s="216" t="s">
        <v>1264</v>
      </c>
      <c r="G1704" s="231"/>
    </row>
    <row r="1705" spans="1:7" ht="24">
      <c r="A1705" s="216">
        <v>3</v>
      </c>
      <c r="B1705" s="216"/>
      <c r="C1705" s="216" t="s">
        <v>3127</v>
      </c>
      <c r="D1705" s="216" t="s">
        <v>1575</v>
      </c>
      <c r="E1705" s="224">
        <v>200</v>
      </c>
      <c r="F1705" s="216" t="s">
        <v>1264</v>
      </c>
      <c r="G1705" s="216"/>
    </row>
    <row r="1706" spans="1:7" ht="24">
      <c r="A1706" s="216">
        <v>4</v>
      </c>
      <c r="B1706" s="216"/>
      <c r="C1706" s="216" t="s">
        <v>1672</v>
      </c>
      <c r="D1706" s="216" t="s">
        <v>1576</v>
      </c>
      <c r="E1706" s="224">
        <v>450</v>
      </c>
      <c r="F1706" s="216" t="s">
        <v>1264</v>
      </c>
      <c r="G1706" s="216"/>
    </row>
    <row r="1707" spans="1:7">
      <c r="A1707" s="216">
        <v>5</v>
      </c>
      <c r="B1707" s="216"/>
      <c r="C1707" s="216" t="s">
        <v>1653</v>
      </c>
      <c r="D1707" s="218" t="s">
        <v>1654</v>
      </c>
      <c r="E1707" s="224">
        <v>800</v>
      </c>
      <c r="F1707" s="216" t="s">
        <v>1264</v>
      </c>
      <c r="G1707" s="231"/>
    </row>
    <row r="1708" spans="1:7">
      <c r="A1708" s="216">
        <v>6</v>
      </c>
      <c r="B1708" s="216"/>
      <c r="C1708" s="216" t="s">
        <v>1650</v>
      </c>
      <c r="D1708" s="216" t="s">
        <v>1573</v>
      </c>
      <c r="E1708" s="224">
        <v>800</v>
      </c>
      <c r="F1708" s="216" t="s">
        <v>1264</v>
      </c>
      <c r="G1708" s="231"/>
    </row>
    <row r="1709" spans="1:7">
      <c r="A1709" s="216">
        <v>7</v>
      </c>
      <c r="B1709" s="216"/>
      <c r="C1709" s="216" t="s">
        <v>1662</v>
      </c>
      <c r="D1709" s="238" t="s">
        <v>1663</v>
      </c>
      <c r="E1709" s="224">
        <v>1000</v>
      </c>
      <c r="F1709" s="216" t="s">
        <v>1264</v>
      </c>
      <c r="G1709" s="231"/>
    </row>
    <row r="1710" spans="1:7" ht="24">
      <c r="A1710" s="219" t="s">
        <v>620</v>
      </c>
      <c r="B1710" s="220"/>
      <c r="C1710" s="220"/>
      <c r="D1710" s="224"/>
      <c r="E1710" s="224">
        <f>SUM(E1703:E1709)</f>
        <v>4150</v>
      </c>
      <c r="F1710" s="223" t="s">
        <v>3085</v>
      </c>
      <c r="G1710" s="224" t="s">
        <v>1357</v>
      </c>
    </row>
    <row r="1711" spans="1:7">
      <c r="A1711" s="225"/>
      <c r="B1711" s="225"/>
      <c r="C1711" s="225"/>
      <c r="D1711" s="225"/>
      <c r="E1711" s="226"/>
      <c r="F1711" s="226"/>
      <c r="G1711" s="225"/>
    </row>
    <row r="1712" spans="1:7" ht="18.75">
      <c r="A1712" s="243" t="s">
        <v>284</v>
      </c>
      <c r="B1712" s="243"/>
      <c r="C1712" s="243"/>
      <c r="D1712" s="243"/>
      <c r="E1712" s="243"/>
      <c r="F1712" s="243"/>
      <c r="G1712" s="243"/>
    </row>
    <row r="1713" spans="1:7" ht="36">
      <c r="A1713" s="215" t="s">
        <v>594</v>
      </c>
      <c r="B1713" s="215" t="s">
        <v>595</v>
      </c>
      <c r="C1713" s="215" t="s">
        <v>596</v>
      </c>
      <c r="D1713" s="215" t="s">
        <v>597</v>
      </c>
      <c r="E1713" s="215" t="s">
        <v>598</v>
      </c>
      <c r="F1713" s="215" t="s">
        <v>2754</v>
      </c>
      <c r="G1713" s="215" t="s">
        <v>2755</v>
      </c>
    </row>
    <row r="1714" spans="1:7">
      <c r="A1714" s="216">
        <v>1</v>
      </c>
      <c r="B1714" s="216"/>
      <c r="C1714" s="216" t="s">
        <v>2127</v>
      </c>
      <c r="D1714" s="216" t="s">
        <v>3126</v>
      </c>
      <c r="E1714" s="224">
        <v>600</v>
      </c>
      <c r="F1714" s="216" t="s">
        <v>1264</v>
      </c>
      <c r="G1714" s="231"/>
    </row>
    <row r="1715" spans="1:7">
      <c r="A1715" s="216">
        <v>2</v>
      </c>
      <c r="B1715" s="216"/>
      <c r="C1715" s="216" t="s">
        <v>1570</v>
      </c>
      <c r="D1715" s="216" t="s">
        <v>1571</v>
      </c>
      <c r="E1715" s="224">
        <v>300</v>
      </c>
      <c r="F1715" s="216" t="s">
        <v>1264</v>
      </c>
      <c r="G1715" s="231"/>
    </row>
    <row r="1716" spans="1:7" ht="24">
      <c r="A1716" s="216">
        <v>3</v>
      </c>
      <c r="B1716" s="216"/>
      <c r="C1716" s="216" t="s">
        <v>3127</v>
      </c>
      <c r="D1716" s="216" t="s">
        <v>1575</v>
      </c>
      <c r="E1716" s="224">
        <v>200</v>
      </c>
      <c r="F1716" s="216" t="s">
        <v>1264</v>
      </c>
      <c r="G1716" s="216"/>
    </row>
    <row r="1717" spans="1:7" ht="24">
      <c r="A1717" s="216">
        <v>4</v>
      </c>
      <c r="B1717" s="216"/>
      <c r="C1717" s="216" t="s">
        <v>1672</v>
      </c>
      <c r="D1717" s="216" t="s">
        <v>1576</v>
      </c>
      <c r="E1717" s="224">
        <v>450</v>
      </c>
      <c r="F1717" s="216" t="s">
        <v>1264</v>
      </c>
      <c r="G1717" s="216"/>
    </row>
    <row r="1718" spans="1:7">
      <c r="A1718" s="216">
        <v>5</v>
      </c>
      <c r="B1718" s="216"/>
      <c r="C1718" s="216" t="s">
        <v>1653</v>
      </c>
      <c r="D1718" s="218" t="s">
        <v>1654</v>
      </c>
      <c r="E1718" s="224">
        <v>800</v>
      </c>
      <c r="F1718" s="216" t="s">
        <v>1264</v>
      </c>
      <c r="G1718" s="231"/>
    </row>
    <row r="1719" spans="1:7">
      <c r="A1719" s="216">
        <v>6</v>
      </c>
      <c r="B1719" s="216"/>
      <c r="C1719" s="216" t="s">
        <v>1650</v>
      </c>
      <c r="D1719" s="216" t="s">
        <v>1573</v>
      </c>
      <c r="E1719" s="224">
        <v>800</v>
      </c>
      <c r="F1719" s="216" t="s">
        <v>1264</v>
      </c>
      <c r="G1719" s="231"/>
    </row>
    <row r="1720" spans="1:7">
      <c r="A1720" s="216">
        <v>7</v>
      </c>
      <c r="B1720" s="216"/>
      <c r="C1720" s="216" t="s">
        <v>1662</v>
      </c>
      <c r="D1720" s="238" t="s">
        <v>1663</v>
      </c>
      <c r="E1720" s="224">
        <v>1000</v>
      </c>
      <c r="F1720" s="216" t="s">
        <v>1264</v>
      </c>
      <c r="G1720" s="231"/>
    </row>
    <row r="1721" spans="1:7" ht="24">
      <c r="A1721" s="219" t="s">
        <v>620</v>
      </c>
      <c r="B1721" s="220"/>
      <c r="C1721" s="220"/>
      <c r="D1721" s="224"/>
      <c r="E1721" s="224">
        <f>SUM(E1714:E1720)</f>
        <v>4150</v>
      </c>
      <c r="F1721" s="223" t="s">
        <v>3085</v>
      </c>
      <c r="G1721" s="224" t="s">
        <v>1357</v>
      </c>
    </row>
    <row r="1722" spans="1:7">
      <c r="A1722" s="225"/>
      <c r="B1722" s="225"/>
      <c r="C1722" s="225"/>
      <c r="D1722" s="225"/>
      <c r="E1722" s="226"/>
      <c r="F1722" s="226"/>
      <c r="G1722" s="225"/>
    </row>
    <row r="1723" spans="1:7" ht="18.75">
      <c r="A1723" s="243" t="s">
        <v>285</v>
      </c>
      <c r="B1723" s="243"/>
      <c r="C1723" s="243"/>
      <c r="D1723" s="243"/>
      <c r="E1723" s="243"/>
      <c r="F1723" s="243"/>
      <c r="G1723" s="243"/>
    </row>
    <row r="1724" spans="1:7" ht="36">
      <c r="A1724" s="215" t="s">
        <v>594</v>
      </c>
      <c r="B1724" s="215" t="s">
        <v>595</v>
      </c>
      <c r="C1724" s="215" t="s">
        <v>596</v>
      </c>
      <c r="D1724" s="215" t="s">
        <v>597</v>
      </c>
      <c r="E1724" s="215" t="s">
        <v>598</v>
      </c>
      <c r="F1724" s="215" t="s">
        <v>2754</v>
      </c>
      <c r="G1724" s="215" t="s">
        <v>2755</v>
      </c>
    </row>
    <row r="1725" spans="1:7">
      <c r="A1725" s="216">
        <v>1</v>
      </c>
      <c r="B1725" s="216"/>
      <c r="C1725" s="223" t="s">
        <v>2127</v>
      </c>
      <c r="D1725" s="216" t="s">
        <v>3126</v>
      </c>
      <c r="E1725" s="224">
        <v>600</v>
      </c>
      <c r="F1725" s="216" t="s">
        <v>1264</v>
      </c>
      <c r="G1725" s="231"/>
    </row>
    <row r="1726" spans="1:7" ht="24">
      <c r="A1726" s="216">
        <v>2</v>
      </c>
      <c r="B1726" s="216"/>
      <c r="C1726" s="223" t="s">
        <v>3127</v>
      </c>
      <c r="D1726" s="216" t="s">
        <v>1575</v>
      </c>
      <c r="E1726" s="224">
        <v>200</v>
      </c>
      <c r="F1726" s="216" t="s">
        <v>1264</v>
      </c>
      <c r="G1726" s="216"/>
    </row>
    <row r="1727" spans="1:7" ht="24">
      <c r="A1727" s="216">
        <v>3</v>
      </c>
      <c r="B1727" s="216"/>
      <c r="C1727" s="223" t="s">
        <v>1672</v>
      </c>
      <c r="D1727" s="216" t="s">
        <v>1576</v>
      </c>
      <c r="E1727" s="224">
        <v>450</v>
      </c>
      <c r="F1727" s="216" t="s">
        <v>1264</v>
      </c>
      <c r="G1727" s="216"/>
    </row>
    <row r="1728" spans="1:7">
      <c r="A1728" s="216">
        <v>4</v>
      </c>
      <c r="B1728" s="216"/>
      <c r="C1728" s="223" t="s">
        <v>1653</v>
      </c>
      <c r="D1728" s="218" t="s">
        <v>1654</v>
      </c>
      <c r="E1728" s="224">
        <v>800</v>
      </c>
      <c r="F1728" s="216" t="s">
        <v>1264</v>
      </c>
      <c r="G1728" s="231"/>
    </row>
    <row r="1729" spans="1:7">
      <c r="A1729" s="216">
        <v>5</v>
      </c>
      <c r="B1729" s="216"/>
      <c r="C1729" s="223" t="s">
        <v>1511</v>
      </c>
      <c r="D1729" s="216" t="s">
        <v>1573</v>
      </c>
      <c r="E1729" s="224">
        <v>200</v>
      </c>
      <c r="F1729" s="216" t="s">
        <v>1264</v>
      </c>
      <c r="G1729" s="231"/>
    </row>
    <row r="1730" spans="1:7" ht="24">
      <c r="A1730" s="216">
        <v>6</v>
      </c>
      <c r="B1730" s="216"/>
      <c r="C1730" s="223" t="s">
        <v>1649</v>
      </c>
      <c r="D1730" s="216" t="s">
        <v>1573</v>
      </c>
      <c r="E1730" s="224">
        <v>600</v>
      </c>
      <c r="F1730" s="216" t="s">
        <v>1264</v>
      </c>
      <c r="G1730" s="231"/>
    </row>
    <row r="1731" spans="1:7">
      <c r="A1731" s="216">
        <v>7</v>
      </c>
      <c r="B1731" s="216"/>
      <c r="C1731" s="223" t="s">
        <v>1673</v>
      </c>
      <c r="D1731" s="216" t="s">
        <v>2153</v>
      </c>
      <c r="E1731" s="224">
        <v>400</v>
      </c>
      <c r="F1731" s="216" t="s">
        <v>1264</v>
      </c>
      <c r="G1731" s="231"/>
    </row>
    <row r="1732" spans="1:7">
      <c r="A1732" s="216">
        <v>8</v>
      </c>
      <c r="B1732" s="216"/>
      <c r="C1732" s="223" t="s">
        <v>1675</v>
      </c>
      <c r="D1732" s="218" t="s">
        <v>1654</v>
      </c>
      <c r="E1732" s="224">
        <v>200</v>
      </c>
      <c r="F1732" s="216" t="s">
        <v>1264</v>
      </c>
      <c r="G1732" s="231"/>
    </row>
    <row r="1733" spans="1:7">
      <c r="A1733" s="216">
        <v>9</v>
      </c>
      <c r="B1733" s="216"/>
      <c r="C1733" s="223" t="s">
        <v>1651</v>
      </c>
      <c r="D1733" s="216" t="s">
        <v>1652</v>
      </c>
      <c r="E1733" s="224">
        <v>1000</v>
      </c>
      <c r="F1733" s="216" t="s">
        <v>1264</v>
      </c>
      <c r="G1733" s="231"/>
    </row>
    <row r="1734" spans="1:7" ht="24">
      <c r="A1734" s="219" t="s">
        <v>620</v>
      </c>
      <c r="B1734" s="220"/>
      <c r="C1734" s="220"/>
      <c r="D1734" s="224"/>
      <c r="E1734" s="224">
        <f>SUM(E1725:E1733)</f>
        <v>4450</v>
      </c>
      <c r="F1734" s="223" t="s">
        <v>3085</v>
      </c>
      <c r="G1734" s="224" t="s">
        <v>1357</v>
      </c>
    </row>
    <row r="1735" spans="1:7">
      <c r="A1735" s="225"/>
      <c r="B1735" s="225"/>
      <c r="C1735" s="225"/>
      <c r="D1735" s="225"/>
      <c r="E1735" s="226"/>
      <c r="F1735" s="226"/>
      <c r="G1735" s="225"/>
    </row>
    <row r="1736" spans="1:7" ht="18.75">
      <c r="A1736" s="243" t="s">
        <v>286</v>
      </c>
      <c r="B1736" s="243"/>
      <c r="C1736" s="243"/>
      <c r="D1736" s="243"/>
      <c r="E1736" s="243"/>
      <c r="F1736" s="243"/>
      <c r="G1736" s="243"/>
    </row>
    <row r="1737" spans="1:7" ht="36">
      <c r="A1737" s="215" t="s">
        <v>594</v>
      </c>
      <c r="B1737" s="215" t="s">
        <v>595</v>
      </c>
      <c r="C1737" s="215" t="s">
        <v>596</v>
      </c>
      <c r="D1737" s="215" t="s">
        <v>597</v>
      </c>
      <c r="E1737" s="215" t="s">
        <v>598</v>
      </c>
      <c r="F1737" s="215" t="s">
        <v>2754</v>
      </c>
      <c r="G1737" s="215" t="s">
        <v>2755</v>
      </c>
    </row>
    <row r="1738" spans="1:7" ht="24">
      <c r="A1738" s="216">
        <v>1</v>
      </c>
      <c r="B1738" s="216"/>
      <c r="C1738" s="223" t="s">
        <v>3127</v>
      </c>
      <c r="D1738" s="216" t="s">
        <v>1575</v>
      </c>
      <c r="E1738" s="224">
        <v>200</v>
      </c>
      <c r="F1738" s="216" t="s">
        <v>1264</v>
      </c>
      <c r="G1738" s="216"/>
    </row>
    <row r="1739" spans="1:7" ht="24">
      <c r="A1739" s="216">
        <v>2</v>
      </c>
      <c r="B1739" s="216"/>
      <c r="C1739" s="223" t="s">
        <v>1672</v>
      </c>
      <c r="D1739" s="216" t="s">
        <v>1576</v>
      </c>
      <c r="E1739" s="224">
        <v>450</v>
      </c>
      <c r="F1739" s="216" t="s">
        <v>1264</v>
      </c>
      <c r="G1739" s="216"/>
    </row>
    <row r="1740" spans="1:7" ht="24">
      <c r="A1740" s="219" t="s">
        <v>620</v>
      </c>
      <c r="B1740" s="220"/>
      <c r="C1740" s="220"/>
      <c r="D1740" s="224"/>
      <c r="E1740" s="224">
        <f>SUM(E1738:E1739)</f>
        <v>650</v>
      </c>
      <c r="F1740" s="223" t="s">
        <v>3085</v>
      </c>
      <c r="G1740" s="224" t="s">
        <v>1357</v>
      </c>
    </row>
    <row r="1741" spans="1:7">
      <c r="A1741" s="225"/>
      <c r="B1741" s="225"/>
      <c r="C1741" s="225"/>
      <c r="D1741" s="225"/>
      <c r="E1741" s="226"/>
      <c r="F1741" s="226"/>
      <c r="G1741" s="225"/>
    </row>
    <row r="1742" spans="1:7" ht="18.75">
      <c r="A1742" s="214" t="s">
        <v>287</v>
      </c>
      <c r="B1742" s="214"/>
      <c r="C1742" s="214"/>
      <c r="D1742" s="214"/>
      <c r="E1742" s="214"/>
      <c r="F1742" s="214"/>
      <c r="G1742" s="214"/>
    </row>
    <row r="1743" spans="1:7" ht="36">
      <c r="A1743" s="215" t="s">
        <v>594</v>
      </c>
      <c r="B1743" s="215" t="s">
        <v>595</v>
      </c>
      <c r="C1743" s="215" t="s">
        <v>596</v>
      </c>
      <c r="D1743" s="215" t="s">
        <v>597</v>
      </c>
      <c r="E1743" s="215" t="s">
        <v>598</v>
      </c>
      <c r="F1743" s="215" t="s">
        <v>2754</v>
      </c>
      <c r="G1743" s="215" t="s">
        <v>2755</v>
      </c>
    </row>
    <row r="1744" spans="1:7">
      <c r="A1744" s="223">
        <v>1</v>
      </c>
      <c r="B1744" s="223"/>
      <c r="C1744" s="223" t="s">
        <v>1412</v>
      </c>
      <c r="D1744" s="238" t="s">
        <v>1678</v>
      </c>
      <c r="E1744" s="224">
        <v>50</v>
      </c>
      <c r="F1744" s="231" t="s">
        <v>1259</v>
      </c>
      <c r="G1744" s="231"/>
    </row>
    <row r="1745" spans="1:7">
      <c r="A1745" s="223">
        <v>2</v>
      </c>
      <c r="B1745" s="223"/>
      <c r="C1745" s="223" t="s">
        <v>648</v>
      </c>
      <c r="D1745" s="238" t="s">
        <v>1678</v>
      </c>
      <c r="E1745" s="224">
        <v>50</v>
      </c>
      <c r="F1745" s="231" t="s">
        <v>1259</v>
      </c>
      <c r="G1745" s="231"/>
    </row>
    <row r="1746" spans="1:7">
      <c r="A1746" s="223">
        <v>3</v>
      </c>
      <c r="B1746" s="223"/>
      <c r="C1746" s="223" t="s">
        <v>1383</v>
      </c>
      <c r="D1746" s="216" t="s">
        <v>1678</v>
      </c>
      <c r="E1746" s="224">
        <v>50</v>
      </c>
      <c r="F1746" s="231" t="s">
        <v>789</v>
      </c>
      <c r="G1746" s="224"/>
    </row>
    <row r="1747" spans="1:7">
      <c r="A1747" s="223">
        <v>4</v>
      </c>
      <c r="B1747" s="223"/>
      <c r="C1747" s="223" t="s">
        <v>1471</v>
      </c>
      <c r="D1747" s="238" t="s">
        <v>1678</v>
      </c>
      <c r="E1747" s="224">
        <f>120+100</f>
        <v>220</v>
      </c>
      <c r="F1747" s="231" t="s">
        <v>789</v>
      </c>
      <c r="G1747" s="224"/>
    </row>
    <row r="1748" spans="1:7">
      <c r="A1748" s="223">
        <v>5</v>
      </c>
      <c r="B1748" s="223"/>
      <c r="C1748" s="223" t="s">
        <v>1679</v>
      </c>
      <c r="D1748" s="217" t="s">
        <v>1678</v>
      </c>
      <c r="E1748" s="224">
        <v>350</v>
      </c>
      <c r="F1748" s="231" t="s">
        <v>789</v>
      </c>
      <c r="G1748" s="231"/>
    </row>
    <row r="1749" spans="1:7">
      <c r="A1749" s="223">
        <v>6</v>
      </c>
      <c r="B1749" s="223"/>
      <c r="C1749" s="223" t="s">
        <v>1680</v>
      </c>
      <c r="D1749" s="238" t="s">
        <v>1678</v>
      </c>
      <c r="E1749" s="224">
        <v>350</v>
      </c>
      <c r="F1749" s="231" t="s">
        <v>789</v>
      </c>
      <c r="G1749" s="231"/>
    </row>
    <row r="1750" spans="1:7">
      <c r="A1750" s="223">
        <v>7</v>
      </c>
      <c r="B1750" s="223"/>
      <c r="C1750" s="223" t="s">
        <v>1558</v>
      </c>
      <c r="D1750" s="238" t="s">
        <v>1344</v>
      </c>
      <c r="E1750" s="224">
        <v>50</v>
      </c>
      <c r="F1750" s="231" t="s">
        <v>789</v>
      </c>
      <c r="G1750" s="224"/>
    </row>
    <row r="1751" spans="1:7">
      <c r="A1751" s="223">
        <v>8</v>
      </c>
      <c r="B1751" s="223"/>
      <c r="C1751" s="223" t="s">
        <v>1478</v>
      </c>
      <c r="D1751" s="216" t="s">
        <v>1681</v>
      </c>
      <c r="E1751" s="224">
        <f>100+200</f>
        <v>300</v>
      </c>
      <c r="F1751" s="231" t="s">
        <v>1400</v>
      </c>
      <c r="G1751" s="224"/>
    </row>
    <row r="1752" spans="1:7">
      <c r="A1752" s="223">
        <v>9</v>
      </c>
      <c r="B1752" s="223"/>
      <c r="C1752" s="223" t="s">
        <v>1353</v>
      </c>
      <c r="D1752" s="216" t="s">
        <v>1354</v>
      </c>
      <c r="E1752" s="224">
        <f>100+100</f>
        <v>200</v>
      </c>
      <c r="F1752" s="231" t="s">
        <v>1682</v>
      </c>
      <c r="G1752" s="224"/>
    </row>
    <row r="1753" spans="1:7">
      <c r="A1753" s="223">
        <v>10</v>
      </c>
      <c r="B1753" s="223"/>
      <c r="C1753" s="223" t="s">
        <v>1292</v>
      </c>
      <c r="D1753" s="216" t="s">
        <v>1413</v>
      </c>
      <c r="E1753" s="224">
        <f>100+100</f>
        <v>200</v>
      </c>
      <c r="F1753" s="231" t="s">
        <v>1682</v>
      </c>
      <c r="G1753" s="224"/>
    </row>
    <row r="1754" spans="1:7">
      <c r="A1754" s="223">
        <v>11</v>
      </c>
      <c r="B1754" s="223"/>
      <c r="C1754" s="223" t="s">
        <v>1658</v>
      </c>
      <c r="D1754" s="238" t="s">
        <v>1477</v>
      </c>
      <c r="E1754" s="224">
        <f>100+200</f>
        <v>300</v>
      </c>
      <c r="F1754" s="231" t="s">
        <v>1682</v>
      </c>
      <c r="G1754" s="224"/>
    </row>
    <row r="1755" spans="1:7">
      <c r="A1755" s="223">
        <v>12</v>
      </c>
      <c r="B1755" s="223"/>
      <c r="C1755" s="223" t="s">
        <v>672</v>
      </c>
      <c r="D1755" s="238" t="s">
        <v>1678</v>
      </c>
      <c r="E1755" s="224">
        <f>100+200</f>
        <v>300</v>
      </c>
      <c r="F1755" s="231" t="s">
        <v>1682</v>
      </c>
      <c r="G1755" s="224"/>
    </row>
    <row r="1756" spans="1:7">
      <c r="A1756" s="223">
        <v>13</v>
      </c>
      <c r="B1756" s="223"/>
      <c r="C1756" s="223" t="s">
        <v>1492</v>
      </c>
      <c r="D1756" s="216" t="s">
        <v>1683</v>
      </c>
      <c r="E1756" s="224">
        <f>100+800*8</f>
        <v>6500</v>
      </c>
      <c r="F1756" s="231" t="s">
        <v>1684</v>
      </c>
      <c r="G1756" s="224"/>
    </row>
    <row r="1757" spans="1:7" ht="24">
      <c r="A1757" s="219" t="s">
        <v>620</v>
      </c>
      <c r="B1757" s="220"/>
      <c r="C1757" s="220"/>
      <c r="D1757" s="224"/>
      <c r="E1757" s="224">
        <f>SUM(E1744:E1756)</f>
        <v>8920</v>
      </c>
      <c r="F1757" s="223" t="s">
        <v>3085</v>
      </c>
      <c r="G1757" s="224" t="s">
        <v>1357</v>
      </c>
    </row>
    <row r="1758" spans="1:7">
      <c r="A1758" s="225"/>
      <c r="B1758" s="225"/>
      <c r="C1758" s="225"/>
      <c r="D1758" s="225"/>
      <c r="E1758" s="226"/>
      <c r="F1758" s="226"/>
      <c r="G1758" s="225"/>
    </row>
    <row r="1759" spans="1:7" ht="18.75">
      <c r="A1759" s="214" t="s">
        <v>288</v>
      </c>
      <c r="B1759" s="214"/>
      <c r="C1759" s="214"/>
      <c r="D1759" s="214"/>
      <c r="E1759" s="214"/>
      <c r="F1759" s="214"/>
      <c r="G1759" s="214"/>
    </row>
    <row r="1760" spans="1:7" ht="36">
      <c r="A1760" s="215" t="s">
        <v>594</v>
      </c>
      <c r="B1760" s="215" t="s">
        <v>595</v>
      </c>
      <c r="C1760" s="215" t="s">
        <v>596</v>
      </c>
      <c r="D1760" s="215" t="s">
        <v>597</v>
      </c>
      <c r="E1760" s="215" t="s">
        <v>598</v>
      </c>
      <c r="F1760" s="215" t="s">
        <v>2754</v>
      </c>
      <c r="G1760" s="215" t="s">
        <v>2755</v>
      </c>
    </row>
    <row r="1761" spans="1:7">
      <c r="A1761" s="223">
        <v>1</v>
      </c>
      <c r="B1761" s="223"/>
      <c r="C1761" s="238" t="s">
        <v>1412</v>
      </c>
      <c r="D1761" s="238" t="s">
        <v>1678</v>
      </c>
      <c r="E1761" s="224">
        <v>50</v>
      </c>
      <c r="F1761" s="231" t="s">
        <v>1259</v>
      </c>
      <c r="G1761" s="231"/>
    </row>
    <row r="1762" spans="1:7">
      <c r="A1762" s="223">
        <v>2</v>
      </c>
      <c r="B1762" s="223"/>
      <c r="C1762" s="238" t="s">
        <v>648</v>
      </c>
      <c r="D1762" s="238" t="s">
        <v>1678</v>
      </c>
      <c r="E1762" s="224">
        <v>50</v>
      </c>
      <c r="F1762" s="231" t="s">
        <v>1259</v>
      </c>
      <c r="G1762" s="231"/>
    </row>
    <row r="1763" spans="1:7">
      <c r="A1763" s="223">
        <v>3</v>
      </c>
      <c r="B1763" s="223"/>
      <c r="C1763" s="238" t="s">
        <v>1383</v>
      </c>
      <c r="D1763" s="216" t="s">
        <v>1678</v>
      </c>
      <c r="E1763" s="224">
        <v>50</v>
      </c>
      <c r="F1763" s="231" t="s">
        <v>789</v>
      </c>
      <c r="G1763" s="224"/>
    </row>
    <row r="1764" spans="1:7">
      <c r="A1764" s="223">
        <v>4</v>
      </c>
      <c r="B1764" s="223"/>
      <c r="C1764" s="238" t="s">
        <v>1471</v>
      </c>
      <c r="D1764" s="238" t="s">
        <v>1678</v>
      </c>
      <c r="E1764" s="224">
        <f>120+100</f>
        <v>220</v>
      </c>
      <c r="F1764" s="231" t="s">
        <v>789</v>
      </c>
      <c r="G1764" s="224"/>
    </row>
    <row r="1765" spans="1:7">
      <c r="A1765" s="223">
        <v>5</v>
      </c>
      <c r="B1765" s="223"/>
      <c r="C1765" s="238" t="s">
        <v>1679</v>
      </c>
      <c r="D1765" s="217" t="s">
        <v>1678</v>
      </c>
      <c r="E1765" s="224">
        <v>350</v>
      </c>
      <c r="F1765" s="231" t="s">
        <v>789</v>
      </c>
      <c r="G1765" s="231"/>
    </row>
    <row r="1766" spans="1:7">
      <c r="A1766" s="223">
        <v>6</v>
      </c>
      <c r="B1766" s="223"/>
      <c r="C1766" s="238" t="s">
        <v>1680</v>
      </c>
      <c r="D1766" s="238" t="s">
        <v>1678</v>
      </c>
      <c r="E1766" s="224">
        <v>350</v>
      </c>
      <c r="F1766" s="231" t="s">
        <v>789</v>
      </c>
      <c r="G1766" s="231"/>
    </row>
    <row r="1767" spans="1:7">
      <c r="A1767" s="223">
        <v>7</v>
      </c>
      <c r="B1767" s="223"/>
      <c r="C1767" s="238" t="s">
        <v>1558</v>
      </c>
      <c r="D1767" s="238" t="s">
        <v>1344</v>
      </c>
      <c r="E1767" s="224">
        <v>50</v>
      </c>
      <c r="F1767" s="231" t="s">
        <v>789</v>
      </c>
      <c r="G1767" s="224"/>
    </row>
    <row r="1768" spans="1:7">
      <c r="A1768" s="223">
        <v>8</v>
      </c>
      <c r="B1768" s="223"/>
      <c r="C1768" s="238" t="s">
        <v>1478</v>
      </c>
      <c r="D1768" s="216" t="s">
        <v>1681</v>
      </c>
      <c r="E1768" s="224">
        <f>100+200</f>
        <v>300</v>
      </c>
      <c r="F1768" s="231" t="s">
        <v>1400</v>
      </c>
      <c r="G1768" s="224"/>
    </row>
    <row r="1769" spans="1:7">
      <c r="A1769" s="223">
        <v>9</v>
      </c>
      <c r="B1769" s="223"/>
      <c r="C1769" s="238" t="s">
        <v>1353</v>
      </c>
      <c r="D1769" s="216" t="s">
        <v>1354</v>
      </c>
      <c r="E1769" s="224">
        <f>100+100</f>
        <v>200</v>
      </c>
      <c r="F1769" s="231" t="s">
        <v>1682</v>
      </c>
      <c r="G1769" s="224"/>
    </row>
    <row r="1770" spans="1:7">
      <c r="A1770" s="223">
        <v>10</v>
      </c>
      <c r="B1770" s="223"/>
      <c r="C1770" s="238" t="s">
        <v>1292</v>
      </c>
      <c r="D1770" s="216" t="s">
        <v>1413</v>
      </c>
      <c r="E1770" s="224">
        <f>100+100</f>
        <v>200</v>
      </c>
      <c r="F1770" s="231" t="s">
        <v>1682</v>
      </c>
      <c r="G1770" s="224"/>
    </row>
    <row r="1771" spans="1:7">
      <c r="A1771" s="223">
        <v>11</v>
      </c>
      <c r="B1771" s="223"/>
      <c r="C1771" s="238" t="s">
        <v>1658</v>
      </c>
      <c r="D1771" s="238" t="s">
        <v>1477</v>
      </c>
      <c r="E1771" s="224">
        <f>100+200</f>
        <v>300</v>
      </c>
      <c r="F1771" s="231" t="s">
        <v>1682</v>
      </c>
      <c r="G1771" s="224"/>
    </row>
    <row r="1772" spans="1:7">
      <c r="A1772" s="223">
        <v>12</v>
      </c>
      <c r="B1772" s="223"/>
      <c r="C1772" s="238" t="s">
        <v>672</v>
      </c>
      <c r="D1772" s="238" t="s">
        <v>1678</v>
      </c>
      <c r="E1772" s="224">
        <f>100+200</f>
        <v>300</v>
      </c>
      <c r="F1772" s="231" t="s">
        <v>1682</v>
      </c>
      <c r="G1772" s="224"/>
    </row>
    <row r="1773" spans="1:7">
      <c r="A1773" s="223">
        <v>13</v>
      </c>
      <c r="B1773" s="223"/>
      <c r="C1773" s="238" t="s">
        <v>1492</v>
      </c>
      <c r="D1773" s="216" t="s">
        <v>1683</v>
      </c>
      <c r="E1773" s="224">
        <f>100+500*8</f>
        <v>4100</v>
      </c>
      <c r="F1773" s="231" t="s">
        <v>1685</v>
      </c>
      <c r="G1773" s="224"/>
    </row>
    <row r="1774" spans="1:7" ht="24">
      <c r="A1774" s="219" t="s">
        <v>620</v>
      </c>
      <c r="B1774" s="220"/>
      <c r="C1774" s="220"/>
      <c r="D1774" s="224"/>
      <c r="E1774" s="224">
        <f>SUM(E1761:E1773)</f>
        <v>6520</v>
      </c>
      <c r="F1774" s="223" t="s">
        <v>3085</v>
      </c>
      <c r="G1774" s="224" t="s">
        <v>1357</v>
      </c>
    </row>
    <row r="1775" spans="1:7">
      <c r="A1775" s="225"/>
      <c r="B1775" s="225"/>
      <c r="C1775" s="225"/>
      <c r="D1775" s="225"/>
      <c r="E1775" s="226"/>
      <c r="F1775" s="226"/>
      <c r="G1775" s="225"/>
    </row>
    <row r="1776" spans="1:7" ht="18.75">
      <c r="A1776" s="252" t="s">
        <v>289</v>
      </c>
      <c r="B1776" s="252"/>
      <c r="C1776" s="252"/>
      <c r="D1776" s="252"/>
      <c r="E1776" s="252"/>
      <c r="F1776" s="252"/>
      <c r="G1776" s="252"/>
    </row>
    <row r="1777" spans="1:7" ht="36">
      <c r="A1777" s="215" t="s">
        <v>594</v>
      </c>
      <c r="B1777" s="215" t="s">
        <v>595</v>
      </c>
      <c r="C1777" s="215" t="s">
        <v>596</v>
      </c>
      <c r="D1777" s="215" t="s">
        <v>597</v>
      </c>
      <c r="E1777" s="215" t="s">
        <v>598</v>
      </c>
      <c r="F1777" s="215" t="s">
        <v>2754</v>
      </c>
      <c r="G1777" s="215" t="s">
        <v>2755</v>
      </c>
    </row>
    <row r="1778" spans="1:7">
      <c r="A1778" s="216">
        <v>1</v>
      </c>
      <c r="B1778" s="216"/>
      <c r="C1778" s="238" t="s">
        <v>2127</v>
      </c>
      <c r="D1778" s="216" t="s">
        <v>1569</v>
      </c>
      <c r="E1778" s="224">
        <v>600</v>
      </c>
      <c r="F1778" s="216" t="s">
        <v>1264</v>
      </c>
      <c r="G1778" s="231"/>
    </row>
    <row r="1779" spans="1:7">
      <c r="A1779" s="216">
        <v>2</v>
      </c>
      <c r="B1779" s="216"/>
      <c r="C1779" s="238" t="s">
        <v>1511</v>
      </c>
      <c r="D1779" s="216" t="s">
        <v>1573</v>
      </c>
      <c r="E1779" s="224">
        <v>300</v>
      </c>
      <c r="F1779" s="216" t="s">
        <v>1264</v>
      </c>
      <c r="G1779" s="216"/>
    </row>
    <row r="1780" spans="1:7" ht="24">
      <c r="A1780" s="216">
        <v>3</v>
      </c>
      <c r="B1780" s="216"/>
      <c r="C1780" s="238" t="s">
        <v>1649</v>
      </c>
      <c r="D1780" s="216" t="s">
        <v>1573</v>
      </c>
      <c r="E1780" s="224">
        <v>600</v>
      </c>
      <c r="F1780" s="216" t="s">
        <v>1264</v>
      </c>
      <c r="G1780" s="216"/>
    </row>
    <row r="1781" spans="1:7">
      <c r="A1781" s="216">
        <v>4</v>
      </c>
      <c r="B1781" s="216"/>
      <c r="C1781" s="238" t="s">
        <v>1651</v>
      </c>
      <c r="D1781" s="216" t="s">
        <v>1652</v>
      </c>
      <c r="E1781" s="224">
        <v>1000</v>
      </c>
      <c r="F1781" s="216" t="s">
        <v>1264</v>
      </c>
      <c r="G1781" s="216"/>
    </row>
    <row r="1782" spans="1:7">
      <c r="A1782" s="216">
        <v>5</v>
      </c>
      <c r="B1782" s="216"/>
      <c r="C1782" s="238" t="s">
        <v>1673</v>
      </c>
      <c r="D1782" s="216" t="s">
        <v>2153</v>
      </c>
      <c r="E1782" s="224">
        <v>400</v>
      </c>
      <c r="F1782" s="216" t="s">
        <v>1264</v>
      </c>
      <c r="G1782" s="216"/>
    </row>
    <row r="1783" spans="1:7">
      <c r="A1783" s="216">
        <v>6</v>
      </c>
      <c r="B1783" s="216"/>
      <c r="C1783" s="238" t="s">
        <v>1675</v>
      </c>
      <c r="D1783" s="218" t="s">
        <v>1654</v>
      </c>
      <c r="E1783" s="224">
        <v>200</v>
      </c>
      <c r="F1783" s="216" t="s">
        <v>1264</v>
      </c>
      <c r="G1783" s="231"/>
    </row>
    <row r="1784" spans="1:7">
      <c r="A1784" s="216">
        <v>7</v>
      </c>
      <c r="B1784" s="216"/>
      <c r="C1784" s="238" t="s">
        <v>1653</v>
      </c>
      <c r="D1784" s="218" t="s">
        <v>1654</v>
      </c>
      <c r="E1784" s="224">
        <v>800</v>
      </c>
      <c r="F1784" s="216" t="s">
        <v>1264</v>
      </c>
      <c r="G1784" s="216"/>
    </row>
    <row r="1785" spans="1:7">
      <c r="A1785" s="216">
        <v>8</v>
      </c>
      <c r="B1785" s="216"/>
      <c r="C1785" s="238" t="s">
        <v>1655</v>
      </c>
      <c r="D1785" s="216" t="s">
        <v>1575</v>
      </c>
      <c r="E1785" s="224">
        <v>600</v>
      </c>
      <c r="F1785" s="216" t="s">
        <v>1264</v>
      </c>
      <c r="G1785" s="216"/>
    </row>
    <row r="1786" spans="1:7" ht="24">
      <c r="A1786" s="219" t="s">
        <v>620</v>
      </c>
      <c r="B1786" s="220"/>
      <c r="C1786" s="253"/>
      <c r="D1786" s="224"/>
      <c r="E1786" s="224">
        <f>SUM(E1778:E1785)</f>
        <v>4500</v>
      </c>
      <c r="F1786" s="223" t="s">
        <v>3085</v>
      </c>
      <c r="G1786" s="224" t="s">
        <v>1357</v>
      </c>
    </row>
    <row r="1787" spans="1:7">
      <c r="A1787" s="232" t="s">
        <v>1</v>
      </c>
      <c r="B1787" s="254" t="s">
        <v>1686</v>
      </c>
      <c r="C1787" s="255"/>
      <c r="D1787" s="255"/>
      <c r="E1787" s="255"/>
      <c r="F1787" s="255"/>
      <c r="G1787" s="256"/>
    </row>
    <row r="1788" spans="1:7">
      <c r="A1788" s="225"/>
      <c r="B1788" s="225"/>
      <c r="C1788" s="225"/>
      <c r="D1788" s="225"/>
      <c r="E1788" s="226"/>
      <c r="F1788" s="226"/>
      <c r="G1788" s="225"/>
    </row>
    <row r="1789" spans="1:7">
      <c r="A1789" s="225"/>
      <c r="B1789" s="225"/>
      <c r="C1789" s="225"/>
      <c r="D1789" s="225"/>
      <c r="E1789" s="226"/>
      <c r="F1789" s="226"/>
      <c r="G1789" s="225"/>
    </row>
    <row r="1790" spans="1:7" ht="18.75">
      <c r="A1790" s="257" t="s">
        <v>290</v>
      </c>
      <c r="B1790" s="257"/>
      <c r="C1790" s="257"/>
      <c r="D1790" s="257"/>
      <c r="E1790" s="257"/>
      <c r="F1790" s="257"/>
      <c r="G1790" s="257"/>
    </row>
    <row r="1791" spans="1:7" ht="36">
      <c r="A1791" s="215" t="s">
        <v>594</v>
      </c>
      <c r="B1791" s="215" t="s">
        <v>595</v>
      </c>
      <c r="C1791" s="215" t="s">
        <v>596</v>
      </c>
      <c r="D1791" s="215" t="s">
        <v>597</v>
      </c>
      <c r="E1791" s="215" t="s">
        <v>598</v>
      </c>
      <c r="F1791" s="215" t="s">
        <v>2754</v>
      </c>
      <c r="G1791" s="215" t="s">
        <v>2755</v>
      </c>
    </row>
    <row r="1792" spans="1:7">
      <c r="A1792" s="239">
        <v>1</v>
      </c>
      <c r="B1792" s="239"/>
      <c r="C1792" s="238" t="s">
        <v>1213</v>
      </c>
      <c r="D1792" s="238" t="s">
        <v>1687</v>
      </c>
      <c r="E1792" s="224">
        <v>200</v>
      </c>
      <c r="F1792" s="231" t="s">
        <v>789</v>
      </c>
      <c r="G1792" s="223"/>
    </row>
    <row r="1793" spans="1:7">
      <c r="A1793" s="239">
        <v>2</v>
      </c>
      <c r="B1793" s="239"/>
      <c r="C1793" s="238" t="s">
        <v>3128</v>
      </c>
      <c r="D1793" s="238" t="s">
        <v>1687</v>
      </c>
      <c r="E1793" s="224">
        <v>400</v>
      </c>
      <c r="F1793" s="231" t="s">
        <v>789</v>
      </c>
      <c r="G1793" s="223"/>
    </row>
    <row r="1794" spans="1:7">
      <c r="A1794" s="239">
        <v>3</v>
      </c>
      <c r="B1794" s="239"/>
      <c r="C1794" s="238" t="s">
        <v>1688</v>
      </c>
      <c r="D1794" s="238" t="s">
        <v>1687</v>
      </c>
      <c r="E1794" s="224">
        <v>300</v>
      </c>
      <c r="F1794" s="231" t="s">
        <v>789</v>
      </c>
      <c r="G1794" s="223"/>
    </row>
    <row r="1795" spans="1:7">
      <c r="A1795" s="239">
        <v>4</v>
      </c>
      <c r="B1795" s="239"/>
      <c r="C1795" s="238" t="s">
        <v>1689</v>
      </c>
      <c r="D1795" s="238" t="s">
        <v>1687</v>
      </c>
      <c r="E1795" s="224">
        <v>200</v>
      </c>
      <c r="F1795" s="231" t="s">
        <v>789</v>
      </c>
      <c r="G1795" s="223"/>
    </row>
    <row r="1796" spans="1:7">
      <c r="A1796" s="239">
        <v>5</v>
      </c>
      <c r="B1796" s="239"/>
      <c r="C1796" s="238" t="s">
        <v>3129</v>
      </c>
      <c r="D1796" s="238" t="s">
        <v>1687</v>
      </c>
      <c r="E1796" s="224">
        <v>200</v>
      </c>
      <c r="F1796" s="231" t="s">
        <v>789</v>
      </c>
      <c r="G1796" s="223"/>
    </row>
    <row r="1797" spans="1:7">
      <c r="A1797" s="239">
        <v>6</v>
      </c>
      <c r="B1797" s="239"/>
      <c r="C1797" s="238" t="s">
        <v>3130</v>
      </c>
      <c r="D1797" s="238" t="s">
        <v>1687</v>
      </c>
      <c r="E1797" s="224">
        <v>200</v>
      </c>
      <c r="F1797" s="231" t="s">
        <v>789</v>
      </c>
      <c r="G1797" s="223"/>
    </row>
    <row r="1798" spans="1:7">
      <c r="A1798" s="239">
        <v>7</v>
      </c>
      <c r="B1798" s="239"/>
      <c r="C1798" s="238" t="s">
        <v>3131</v>
      </c>
      <c r="D1798" s="238" t="s">
        <v>1687</v>
      </c>
      <c r="E1798" s="224">
        <v>200</v>
      </c>
      <c r="F1798" s="231" t="s">
        <v>789</v>
      </c>
      <c r="G1798" s="223"/>
    </row>
    <row r="1799" spans="1:7">
      <c r="A1799" s="239">
        <v>8</v>
      </c>
      <c r="B1799" s="239"/>
      <c r="C1799" s="238" t="s">
        <v>1150</v>
      </c>
      <c r="D1799" s="238" t="s">
        <v>1690</v>
      </c>
      <c r="E1799" s="224">
        <v>600</v>
      </c>
      <c r="F1799" s="231" t="s">
        <v>789</v>
      </c>
      <c r="G1799" s="223"/>
    </row>
    <row r="1800" spans="1:7" ht="24">
      <c r="A1800" s="219" t="s">
        <v>620</v>
      </c>
      <c r="B1800" s="220"/>
      <c r="C1800" s="220"/>
      <c r="D1800" s="223"/>
      <c r="E1800" s="223">
        <f>SUM(E1792:E1799)</f>
        <v>2300</v>
      </c>
      <c r="F1800" s="223" t="s">
        <v>3085</v>
      </c>
      <c r="G1800" s="224" t="s">
        <v>1357</v>
      </c>
    </row>
    <row r="1801" spans="1:7">
      <c r="A1801" s="225"/>
      <c r="B1801" s="225"/>
      <c r="C1801" s="225"/>
      <c r="D1801" s="225"/>
      <c r="E1801" s="226"/>
      <c r="F1801" s="226"/>
      <c r="G1801" s="225"/>
    </row>
    <row r="1802" spans="1:7" ht="18.75">
      <c r="A1802" s="257" t="s">
        <v>291</v>
      </c>
      <c r="B1802" s="257"/>
      <c r="C1802" s="257"/>
      <c r="D1802" s="257"/>
      <c r="E1802" s="257"/>
      <c r="F1802" s="257"/>
      <c r="G1802" s="257"/>
    </row>
    <row r="1803" spans="1:7" ht="36">
      <c r="A1803" s="215" t="s">
        <v>594</v>
      </c>
      <c r="B1803" s="215" t="s">
        <v>595</v>
      </c>
      <c r="C1803" s="215" t="s">
        <v>596</v>
      </c>
      <c r="D1803" s="215" t="s">
        <v>597</v>
      </c>
      <c r="E1803" s="215" t="s">
        <v>598</v>
      </c>
      <c r="F1803" s="215" t="s">
        <v>2754</v>
      </c>
      <c r="G1803" s="215" t="s">
        <v>2755</v>
      </c>
    </row>
    <row r="1804" spans="1:7">
      <c r="A1804" s="239">
        <v>1</v>
      </c>
      <c r="B1804" s="239"/>
      <c r="C1804" s="238" t="s">
        <v>1093</v>
      </c>
      <c r="D1804" s="238" t="s">
        <v>1690</v>
      </c>
      <c r="E1804" s="224">
        <v>300</v>
      </c>
      <c r="F1804" s="231" t="s">
        <v>789</v>
      </c>
      <c r="G1804" s="223"/>
    </row>
    <row r="1805" spans="1:7">
      <c r="A1805" s="239">
        <v>2</v>
      </c>
      <c r="B1805" s="239"/>
      <c r="C1805" s="238" t="s">
        <v>1150</v>
      </c>
      <c r="D1805" s="238" t="s">
        <v>1690</v>
      </c>
      <c r="E1805" s="224">
        <v>600</v>
      </c>
      <c r="F1805" s="231" t="s">
        <v>789</v>
      </c>
      <c r="G1805" s="223"/>
    </row>
    <row r="1806" spans="1:7" ht="24">
      <c r="A1806" s="219" t="s">
        <v>620</v>
      </c>
      <c r="B1806" s="220"/>
      <c r="C1806" s="220"/>
      <c r="D1806" s="223"/>
      <c r="E1806" s="223">
        <f>SUM(E1804:E1805)</f>
        <v>900</v>
      </c>
      <c r="F1806" s="223" t="s">
        <v>3085</v>
      </c>
      <c r="G1806" s="224" t="s">
        <v>1357</v>
      </c>
    </row>
    <row r="1807" spans="1:7">
      <c r="A1807" s="225"/>
      <c r="B1807" s="225"/>
      <c r="C1807" s="225"/>
      <c r="D1807" s="225"/>
      <c r="E1807" s="226"/>
      <c r="F1807" s="226"/>
      <c r="G1807" s="225"/>
    </row>
    <row r="1808" spans="1:7" ht="18.75">
      <c r="A1808" s="257" t="s">
        <v>292</v>
      </c>
      <c r="B1808" s="257"/>
      <c r="C1808" s="257"/>
      <c r="D1808" s="257"/>
      <c r="E1808" s="257"/>
      <c r="F1808" s="257"/>
      <c r="G1808" s="257"/>
    </row>
    <row r="1809" spans="1:7" ht="36">
      <c r="A1809" s="215" t="s">
        <v>594</v>
      </c>
      <c r="B1809" s="215" t="s">
        <v>595</v>
      </c>
      <c r="C1809" s="215" t="s">
        <v>596</v>
      </c>
      <c r="D1809" s="215" t="s">
        <v>597</v>
      </c>
      <c r="E1809" s="215" t="s">
        <v>598</v>
      </c>
      <c r="F1809" s="215" t="s">
        <v>2754</v>
      </c>
      <c r="G1809" s="215" t="s">
        <v>2755</v>
      </c>
    </row>
    <row r="1810" spans="1:7">
      <c r="A1810" s="239">
        <v>1</v>
      </c>
      <c r="B1810" s="239"/>
      <c r="C1810" s="238" t="s">
        <v>1213</v>
      </c>
      <c r="D1810" s="238" t="s">
        <v>1687</v>
      </c>
      <c r="E1810" s="224">
        <v>200</v>
      </c>
      <c r="F1810" s="231" t="s">
        <v>789</v>
      </c>
      <c r="G1810" s="223"/>
    </row>
    <row r="1811" spans="1:7">
      <c r="A1811" s="239">
        <v>2</v>
      </c>
      <c r="B1811" s="239"/>
      <c r="C1811" s="238" t="s">
        <v>1214</v>
      </c>
      <c r="D1811" s="238" t="s">
        <v>1687</v>
      </c>
      <c r="E1811" s="224">
        <v>200</v>
      </c>
      <c r="F1811" s="231" t="s">
        <v>789</v>
      </c>
      <c r="G1811" s="223"/>
    </row>
    <row r="1812" spans="1:7">
      <c r="A1812" s="239">
        <v>3</v>
      </c>
      <c r="B1812" s="239"/>
      <c r="C1812" s="238" t="s">
        <v>3128</v>
      </c>
      <c r="D1812" s="238" t="s">
        <v>1687</v>
      </c>
      <c r="E1812" s="224">
        <v>400</v>
      </c>
      <c r="F1812" s="231" t="s">
        <v>789</v>
      </c>
      <c r="G1812" s="223"/>
    </row>
    <row r="1813" spans="1:7">
      <c r="A1813" s="239">
        <v>4</v>
      </c>
      <c r="B1813" s="239"/>
      <c r="C1813" s="238" t="s">
        <v>1688</v>
      </c>
      <c r="D1813" s="238" t="s">
        <v>1687</v>
      </c>
      <c r="E1813" s="224">
        <v>300</v>
      </c>
      <c r="F1813" s="231" t="s">
        <v>789</v>
      </c>
      <c r="G1813" s="223"/>
    </row>
    <row r="1814" spans="1:7">
      <c r="A1814" s="239">
        <v>5</v>
      </c>
      <c r="B1814" s="239"/>
      <c r="C1814" s="238" t="s">
        <v>1150</v>
      </c>
      <c r="D1814" s="238" t="s">
        <v>1690</v>
      </c>
      <c r="E1814" s="224">
        <v>600</v>
      </c>
      <c r="F1814" s="231" t="s">
        <v>789</v>
      </c>
      <c r="G1814" s="223"/>
    </row>
    <row r="1815" spans="1:7" ht="24">
      <c r="A1815" s="219" t="s">
        <v>620</v>
      </c>
      <c r="B1815" s="220"/>
      <c r="C1815" s="220"/>
      <c r="D1815" s="223"/>
      <c r="E1815" s="223">
        <f>SUM(E1810:E1814)</f>
        <v>1700</v>
      </c>
      <c r="F1815" s="223" t="s">
        <v>3085</v>
      </c>
      <c r="G1815" s="224" t="s">
        <v>1357</v>
      </c>
    </row>
    <row r="1816" spans="1:7">
      <c r="A1816" s="225"/>
      <c r="B1816" s="225"/>
      <c r="C1816" s="225"/>
      <c r="D1816" s="225"/>
      <c r="E1816" s="226"/>
      <c r="F1816" s="226"/>
      <c r="G1816" s="225"/>
    </row>
    <row r="1817" spans="1:7" ht="18.75">
      <c r="A1817" s="257" t="s">
        <v>294</v>
      </c>
      <c r="B1817" s="257"/>
      <c r="C1817" s="257"/>
      <c r="D1817" s="257"/>
      <c r="E1817" s="257"/>
      <c r="F1817" s="257"/>
      <c r="G1817" s="257"/>
    </row>
    <row r="1818" spans="1:7" ht="36">
      <c r="A1818" s="215" t="s">
        <v>594</v>
      </c>
      <c r="B1818" s="215" t="s">
        <v>595</v>
      </c>
      <c r="C1818" s="215" t="s">
        <v>596</v>
      </c>
      <c r="D1818" s="215" t="s">
        <v>597</v>
      </c>
      <c r="E1818" s="215" t="s">
        <v>598</v>
      </c>
      <c r="F1818" s="215" t="s">
        <v>2754</v>
      </c>
      <c r="G1818" s="215" t="s">
        <v>2755</v>
      </c>
    </row>
    <row r="1819" spans="1:7">
      <c r="A1819" s="239">
        <v>1</v>
      </c>
      <c r="B1819" s="239"/>
      <c r="C1819" s="238" t="s">
        <v>1412</v>
      </c>
      <c r="D1819" s="238" t="s">
        <v>1691</v>
      </c>
      <c r="E1819" s="224">
        <v>50</v>
      </c>
      <c r="F1819" s="231" t="s">
        <v>1259</v>
      </c>
      <c r="G1819" s="223"/>
    </row>
    <row r="1820" spans="1:7">
      <c r="A1820" s="239">
        <v>2</v>
      </c>
      <c r="B1820" s="239"/>
      <c r="C1820" s="238" t="s">
        <v>1383</v>
      </c>
      <c r="D1820" s="238" t="s">
        <v>1691</v>
      </c>
      <c r="E1820" s="224">
        <v>50</v>
      </c>
      <c r="F1820" s="231" t="s">
        <v>1259</v>
      </c>
      <c r="G1820" s="223"/>
    </row>
    <row r="1821" spans="1:7">
      <c r="A1821" s="239">
        <v>3</v>
      </c>
      <c r="B1821" s="239"/>
      <c r="C1821" s="238" t="s">
        <v>1376</v>
      </c>
      <c r="D1821" s="238" t="s">
        <v>1691</v>
      </c>
      <c r="E1821" s="224">
        <f>7*24*5</f>
        <v>840</v>
      </c>
      <c r="F1821" s="231" t="s">
        <v>789</v>
      </c>
      <c r="G1821" s="223"/>
    </row>
    <row r="1822" spans="1:7">
      <c r="A1822" s="239">
        <v>4</v>
      </c>
      <c r="B1822" s="239"/>
      <c r="C1822" s="238" t="s">
        <v>1435</v>
      </c>
      <c r="D1822" s="217" t="s">
        <v>1334</v>
      </c>
      <c r="E1822" s="224">
        <v>200</v>
      </c>
      <c r="F1822" s="223" t="s">
        <v>789</v>
      </c>
      <c r="G1822" s="223"/>
    </row>
    <row r="1823" spans="1:7">
      <c r="A1823" s="239">
        <v>5</v>
      </c>
      <c r="B1823" s="239"/>
      <c r="C1823" s="238" t="s">
        <v>1338</v>
      </c>
      <c r="D1823" s="217" t="s">
        <v>1339</v>
      </c>
      <c r="E1823" s="224">
        <v>180</v>
      </c>
      <c r="F1823" s="223" t="s">
        <v>1259</v>
      </c>
      <c r="G1823" s="223"/>
    </row>
    <row r="1824" spans="1:7">
      <c r="A1824" s="239">
        <v>6</v>
      </c>
      <c r="B1824" s="239"/>
      <c r="C1824" s="238" t="s">
        <v>1568</v>
      </c>
      <c r="D1824" s="218" t="s">
        <v>1654</v>
      </c>
      <c r="E1824" s="224">
        <v>600</v>
      </c>
      <c r="F1824" s="223" t="s">
        <v>1259</v>
      </c>
      <c r="G1824" s="223"/>
    </row>
    <row r="1825" spans="1:7">
      <c r="A1825" s="239">
        <v>7</v>
      </c>
      <c r="B1825" s="239"/>
      <c r="C1825" s="238" t="s">
        <v>627</v>
      </c>
      <c r="D1825" s="217" t="s">
        <v>1370</v>
      </c>
      <c r="E1825" s="224">
        <v>40</v>
      </c>
      <c r="F1825" s="223" t="s">
        <v>1259</v>
      </c>
      <c r="G1825" s="223"/>
    </row>
    <row r="1826" spans="1:7">
      <c r="A1826" s="239">
        <v>8</v>
      </c>
      <c r="B1826" s="239"/>
      <c r="C1826" s="238" t="s">
        <v>1343</v>
      </c>
      <c r="D1826" s="246" t="s">
        <v>1344</v>
      </c>
      <c r="E1826" s="224">
        <v>100</v>
      </c>
      <c r="F1826" s="223" t="s">
        <v>1259</v>
      </c>
      <c r="G1826" s="223"/>
    </row>
    <row r="1827" spans="1:7">
      <c r="A1827" s="239">
        <v>9</v>
      </c>
      <c r="B1827" s="239"/>
      <c r="C1827" s="238" t="s">
        <v>1346</v>
      </c>
      <c r="D1827" s="216" t="s">
        <v>1347</v>
      </c>
      <c r="E1827" s="224">
        <f>100+60</f>
        <v>160</v>
      </c>
      <c r="F1827" s="223" t="s">
        <v>1259</v>
      </c>
      <c r="G1827" s="223"/>
    </row>
    <row r="1828" spans="1:7">
      <c r="A1828" s="239">
        <v>10</v>
      </c>
      <c r="B1828" s="239"/>
      <c r="C1828" s="238" t="s">
        <v>588</v>
      </c>
      <c r="D1828" s="238" t="s">
        <v>1379</v>
      </c>
      <c r="E1828" s="224">
        <f>100+50</f>
        <v>150</v>
      </c>
      <c r="F1828" s="223" t="s">
        <v>1259</v>
      </c>
      <c r="G1828" s="223"/>
    </row>
    <row r="1829" spans="1:7">
      <c r="A1829" s="239">
        <v>11</v>
      </c>
      <c r="B1829" s="239"/>
      <c r="C1829" s="238" t="s">
        <v>1348</v>
      </c>
      <c r="D1829" s="238" t="s">
        <v>1349</v>
      </c>
      <c r="E1829" s="224">
        <f>100+70</f>
        <v>170</v>
      </c>
      <c r="F1829" s="223" t="s">
        <v>1397</v>
      </c>
      <c r="G1829" s="223"/>
    </row>
    <row r="1830" spans="1:7">
      <c r="A1830" s="239">
        <v>12</v>
      </c>
      <c r="B1830" s="239"/>
      <c r="C1830" s="238" t="s">
        <v>1353</v>
      </c>
      <c r="D1830" s="217" t="s">
        <v>1354</v>
      </c>
      <c r="E1830" s="224">
        <f>100+50+120*5</f>
        <v>750</v>
      </c>
      <c r="F1830" s="223" t="s">
        <v>1315</v>
      </c>
      <c r="G1830" s="223"/>
    </row>
    <row r="1831" spans="1:7">
      <c r="A1831" s="239">
        <v>13</v>
      </c>
      <c r="B1831" s="239"/>
      <c r="C1831" s="238" t="s">
        <v>1358</v>
      </c>
      <c r="D1831" s="217" t="s">
        <v>1388</v>
      </c>
      <c r="E1831" s="224">
        <f>100+50+120*5</f>
        <v>750</v>
      </c>
      <c r="F1831" s="223" t="s">
        <v>1315</v>
      </c>
      <c r="G1831" s="223"/>
    </row>
    <row r="1832" spans="1:7">
      <c r="A1832" s="239">
        <v>14</v>
      </c>
      <c r="B1832" s="239"/>
      <c r="C1832" s="238" t="s">
        <v>1520</v>
      </c>
      <c r="D1832" s="216" t="s">
        <v>1661</v>
      </c>
      <c r="E1832" s="224">
        <f>100+50+240*5</f>
        <v>1350</v>
      </c>
      <c r="F1832" s="223" t="s">
        <v>1486</v>
      </c>
      <c r="G1832" s="223"/>
    </row>
    <row r="1833" spans="1:7">
      <c r="A1833" s="239">
        <v>15</v>
      </c>
      <c r="B1833" s="239"/>
      <c r="C1833" s="238" t="s">
        <v>1390</v>
      </c>
      <c r="D1833" s="217" t="s">
        <v>1391</v>
      </c>
      <c r="E1833" s="224">
        <f>100+50+300*10</f>
        <v>3150</v>
      </c>
      <c r="F1833" s="223" t="s">
        <v>1024</v>
      </c>
      <c r="G1833" s="223"/>
    </row>
    <row r="1834" spans="1:7" ht="24">
      <c r="A1834" s="219" t="s">
        <v>620</v>
      </c>
      <c r="B1834" s="220"/>
      <c r="C1834" s="220"/>
      <c r="D1834" s="217"/>
      <c r="E1834" s="222">
        <f>SUM(E1818:E1833)</f>
        <v>8540</v>
      </c>
      <c r="F1834" s="223" t="s">
        <v>3085</v>
      </c>
      <c r="G1834" s="224" t="s">
        <v>1357</v>
      </c>
    </row>
    <row r="1835" spans="1:7">
      <c r="A1835" s="229"/>
      <c r="B1835" s="229"/>
      <c r="C1835" s="229"/>
      <c r="D1835" s="229"/>
      <c r="E1835" s="230"/>
      <c r="F1835" s="230"/>
      <c r="G1835" s="229"/>
    </row>
    <row r="1836" spans="1:7" ht="18.75">
      <c r="A1836" s="257" t="s">
        <v>295</v>
      </c>
      <c r="B1836" s="257"/>
      <c r="C1836" s="257"/>
      <c r="D1836" s="257"/>
      <c r="E1836" s="257"/>
      <c r="F1836" s="257"/>
      <c r="G1836" s="257"/>
    </row>
    <row r="1837" spans="1:7" ht="36">
      <c r="A1837" s="215" t="s">
        <v>594</v>
      </c>
      <c r="B1837" s="215" t="s">
        <v>595</v>
      </c>
      <c r="C1837" s="215" t="s">
        <v>596</v>
      </c>
      <c r="D1837" s="215" t="s">
        <v>597</v>
      </c>
      <c r="E1837" s="215" t="s">
        <v>598</v>
      </c>
      <c r="F1837" s="215" t="s">
        <v>2754</v>
      </c>
      <c r="G1837" s="215" t="s">
        <v>2755</v>
      </c>
    </row>
    <row r="1838" spans="1:7">
      <c r="A1838" s="239">
        <v>1</v>
      </c>
      <c r="B1838" s="239"/>
      <c r="C1838" s="238" t="s">
        <v>1412</v>
      </c>
      <c r="D1838" s="238" t="s">
        <v>1691</v>
      </c>
      <c r="E1838" s="224">
        <v>50</v>
      </c>
      <c r="F1838" s="231" t="s">
        <v>1259</v>
      </c>
      <c r="G1838" s="223"/>
    </row>
    <row r="1839" spans="1:7">
      <c r="A1839" s="239">
        <v>2</v>
      </c>
      <c r="B1839" s="239"/>
      <c r="C1839" s="238" t="s">
        <v>1383</v>
      </c>
      <c r="D1839" s="238" t="s">
        <v>1691</v>
      </c>
      <c r="E1839" s="224">
        <v>50</v>
      </c>
      <c r="F1839" s="231" t="s">
        <v>1259</v>
      </c>
      <c r="G1839" s="223"/>
    </row>
    <row r="1840" spans="1:7">
      <c r="A1840" s="239">
        <v>3</v>
      </c>
      <c r="B1840" s="239"/>
      <c r="C1840" s="238" t="s">
        <v>1376</v>
      </c>
      <c r="D1840" s="238" t="s">
        <v>1691</v>
      </c>
      <c r="E1840" s="224">
        <f>7*24*5</f>
        <v>840</v>
      </c>
      <c r="F1840" s="231" t="s">
        <v>789</v>
      </c>
      <c r="G1840" s="223"/>
    </row>
    <row r="1841" spans="1:7">
      <c r="A1841" s="239">
        <v>4</v>
      </c>
      <c r="B1841" s="239"/>
      <c r="C1841" s="238" t="s">
        <v>1435</v>
      </c>
      <c r="D1841" s="217" t="s">
        <v>1334</v>
      </c>
      <c r="E1841" s="224">
        <v>200</v>
      </c>
      <c r="F1841" s="231" t="s">
        <v>789</v>
      </c>
      <c r="G1841" s="223"/>
    </row>
    <row r="1842" spans="1:7">
      <c r="A1842" s="239">
        <v>5</v>
      </c>
      <c r="B1842" s="239"/>
      <c r="C1842" s="238" t="s">
        <v>1338</v>
      </c>
      <c r="D1842" s="217" t="s">
        <v>1339</v>
      </c>
      <c r="E1842" s="224">
        <v>180</v>
      </c>
      <c r="F1842" s="231" t="s">
        <v>1259</v>
      </c>
      <c r="G1842" s="223"/>
    </row>
    <row r="1843" spans="1:7">
      <c r="A1843" s="239">
        <v>6</v>
      </c>
      <c r="B1843" s="239"/>
      <c r="C1843" s="238" t="s">
        <v>1568</v>
      </c>
      <c r="D1843" s="218" t="s">
        <v>1654</v>
      </c>
      <c r="E1843" s="224">
        <v>600</v>
      </c>
      <c r="F1843" s="231" t="s">
        <v>1259</v>
      </c>
      <c r="G1843" s="223"/>
    </row>
    <row r="1844" spans="1:7">
      <c r="A1844" s="239">
        <v>7</v>
      </c>
      <c r="B1844" s="239"/>
      <c r="C1844" s="238" t="s">
        <v>627</v>
      </c>
      <c r="D1844" s="217" t="s">
        <v>1370</v>
      </c>
      <c r="E1844" s="224">
        <v>40</v>
      </c>
      <c r="F1844" s="231" t="s">
        <v>1259</v>
      </c>
      <c r="G1844" s="223"/>
    </row>
    <row r="1845" spans="1:7">
      <c r="A1845" s="239">
        <v>8</v>
      </c>
      <c r="B1845" s="239"/>
      <c r="C1845" s="238" t="s">
        <v>1343</v>
      </c>
      <c r="D1845" s="246" t="s">
        <v>1344</v>
      </c>
      <c r="E1845" s="224">
        <v>100</v>
      </c>
      <c r="F1845" s="231" t="s">
        <v>1259</v>
      </c>
      <c r="G1845" s="223"/>
    </row>
    <row r="1846" spans="1:7">
      <c r="A1846" s="239">
        <v>9</v>
      </c>
      <c r="B1846" s="239"/>
      <c r="C1846" s="238" t="s">
        <v>1346</v>
      </c>
      <c r="D1846" s="216" t="s">
        <v>1347</v>
      </c>
      <c r="E1846" s="224">
        <f>100+60</f>
        <v>160</v>
      </c>
      <c r="F1846" s="231" t="s">
        <v>1259</v>
      </c>
      <c r="G1846" s="223"/>
    </row>
    <row r="1847" spans="1:7">
      <c r="A1847" s="239">
        <v>10</v>
      </c>
      <c r="B1847" s="239"/>
      <c r="C1847" s="238" t="s">
        <v>588</v>
      </c>
      <c r="D1847" s="238" t="s">
        <v>1379</v>
      </c>
      <c r="E1847" s="224">
        <f>100+50</f>
        <v>150</v>
      </c>
      <c r="F1847" s="231" t="s">
        <v>1259</v>
      </c>
      <c r="G1847" s="223"/>
    </row>
    <row r="1848" spans="1:7">
      <c r="A1848" s="239">
        <v>11</v>
      </c>
      <c r="B1848" s="239"/>
      <c r="C1848" s="238" t="s">
        <v>1348</v>
      </c>
      <c r="D1848" s="238" t="s">
        <v>1349</v>
      </c>
      <c r="E1848" s="224">
        <f>100+70</f>
        <v>170</v>
      </c>
      <c r="F1848" s="231" t="s">
        <v>1397</v>
      </c>
      <c r="G1848" s="223"/>
    </row>
    <row r="1849" spans="1:7">
      <c r="A1849" s="239">
        <v>12</v>
      </c>
      <c r="B1849" s="239"/>
      <c r="C1849" s="238" t="s">
        <v>1353</v>
      </c>
      <c r="D1849" s="217" t="s">
        <v>1354</v>
      </c>
      <c r="E1849" s="224">
        <f>100+50+48*5</f>
        <v>390</v>
      </c>
      <c r="F1849" s="231" t="s">
        <v>1494</v>
      </c>
      <c r="G1849" s="223"/>
    </row>
    <row r="1850" spans="1:7">
      <c r="A1850" s="239">
        <v>13</v>
      </c>
      <c r="B1850" s="239"/>
      <c r="C1850" s="238" t="s">
        <v>1358</v>
      </c>
      <c r="D1850" s="217" t="s">
        <v>1388</v>
      </c>
      <c r="E1850" s="224">
        <f>100+50+48*5</f>
        <v>390</v>
      </c>
      <c r="F1850" s="231" t="s">
        <v>1494</v>
      </c>
      <c r="G1850" s="223"/>
    </row>
    <row r="1851" spans="1:7">
      <c r="A1851" s="239">
        <v>14</v>
      </c>
      <c r="B1851" s="239"/>
      <c r="C1851" s="238" t="s">
        <v>1520</v>
      </c>
      <c r="D1851" s="216" t="s">
        <v>1661</v>
      </c>
      <c r="E1851" s="224">
        <f>100+50+120*5</f>
        <v>750</v>
      </c>
      <c r="F1851" s="231" t="s">
        <v>1315</v>
      </c>
      <c r="G1851" s="223"/>
    </row>
    <row r="1852" spans="1:7" ht="24">
      <c r="A1852" s="219" t="s">
        <v>620</v>
      </c>
      <c r="B1852" s="220"/>
      <c r="C1852" s="220"/>
      <c r="D1852" s="223"/>
      <c r="E1852" s="223">
        <f>SUM(E1837:E1851)</f>
        <v>4070</v>
      </c>
      <c r="F1852" s="223" t="s">
        <v>3085</v>
      </c>
      <c r="G1852" s="224" t="s">
        <v>1357</v>
      </c>
    </row>
    <row r="1853" spans="1:7">
      <c r="A1853" s="225"/>
      <c r="B1853" s="225"/>
      <c r="C1853" s="225"/>
      <c r="D1853" s="225"/>
      <c r="E1853" s="226"/>
      <c r="F1853" s="226"/>
      <c r="G1853" s="225"/>
    </row>
    <row r="1854" spans="1:7" ht="18.75">
      <c r="A1854" s="214" t="s">
        <v>296</v>
      </c>
      <c r="B1854" s="214"/>
      <c r="C1854" s="214"/>
      <c r="D1854" s="214"/>
      <c r="E1854" s="214"/>
      <c r="F1854" s="214"/>
      <c r="G1854" s="214"/>
    </row>
    <row r="1855" spans="1:7" ht="36">
      <c r="A1855" s="215" t="s">
        <v>594</v>
      </c>
      <c r="B1855" s="215" t="s">
        <v>595</v>
      </c>
      <c r="C1855" s="215" t="s">
        <v>596</v>
      </c>
      <c r="D1855" s="215" t="s">
        <v>597</v>
      </c>
      <c r="E1855" s="215" t="s">
        <v>598</v>
      </c>
      <c r="F1855" s="215" t="s">
        <v>2754</v>
      </c>
      <c r="G1855" s="215" t="s">
        <v>2755</v>
      </c>
    </row>
    <row r="1856" spans="1:7">
      <c r="A1856" s="237">
        <v>1</v>
      </c>
      <c r="B1856" s="237"/>
      <c r="C1856" s="238" t="s">
        <v>1327</v>
      </c>
      <c r="D1856" s="237" t="s">
        <v>1692</v>
      </c>
      <c r="E1856" s="224">
        <v>40</v>
      </c>
      <c r="F1856" s="258" t="s">
        <v>1259</v>
      </c>
      <c r="G1856" s="239"/>
    </row>
    <row r="1857" spans="1:7">
      <c r="A1857" s="237">
        <v>2</v>
      </c>
      <c r="B1857" s="237"/>
      <c r="C1857" s="238" t="s">
        <v>627</v>
      </c>
      <c r="D1857" s="237" t="s">
        <v>1370</v>
      </c>
      <c r="E1857" s="224">
        <v>40</v>
      </c>
      <c r="F1857" s="258" t="s">
        <v>1259</v>
      </c>
      <c r="G1857" s="239"/>
    </row>
    <row r="1858" spans="1:7">
      <c r="A1858" s="237">
        <v>3</v>
      </c>
      <c r="B1858" s="237"/>
      <c r="C1858" s="238" t="s">
        <v>1338</v>
      </c>
      <c r="D1858" s="237" t="s">
        <v>1339</v>
      </c>
      <c r="E1858" s="224">
        <v>180</v>
      </c>
      <c r="F1858" s="258" t="s">
        <v>1259</v>
      </c>
      <c r="G1858" s="239"/>
    </row>
    <row r="1859" spans="1:7">
      <c r="A1859" s="237">
        <v>4</v>
      </c>
      <c r="B1859" s="237"/>
      <c r="C1859" s="238" t="s">
        <v>3095</v>
      </c>
      <c r="D1859" s="237" t="s">
        <v>1692</v>
      </c>
      <c r="E1859" s="224">
        <v>1500</v>
      </c>
      <c r="F1859" s="258" t="s">
        <v>789</v>
      </c>
      <c r="G1859" s="239"/>
    </row>
    <row r="1860" spans="1:7">
      <c r="A1860" s="237">
        <v>5</v>
      </c>
      <c r="B1860" s="237"/>
      <c r="C1860" s="238" t="s">
        <v>1343</v>
      </c>
      <c r="D1860" s="216" t="s">
        <v>1344</v>
      </c>
      <c r="E1860" s="224">
        <v>200</v>
      </c>
      <c r="F1860" s="258" t="s">
        <v>1259</v>
      </c>
      <c r="G1860" s="239"/>
    </row>
    <row r="1861" spans="1:7">
      <c r="A1861" s="237">
        <v>6</v>
      </c>
      <c r="B1861" s="237"/>
      <c r="C1861" s="238" t="s">
        <v>1383</v>
      </c>
      <c r="D1861" s="238" t="s">
        <v>1692</v>
      </c>
      <c r="E1861" s="224">
        <v>40</v>
      </c>
      <c r="F1861" s="258" t="s">
        <v>1259</v>
      </c>
      <c r="G1861" s="239"/>
    </row>
    <row r="1862" spans="1:7">
      <c r="A1862" s="237">
        <v>7</v>
      </c>
      <c r="B1862" s="237"/>
      <c r="C1862" s="238" t="s">
        <v>999</v>
      </c>
      <c r="D1862" s="238" t="s">
        <v>1603</v>
      </c>
      <c r="E1862" s="224">
        <f>100+60</f>
        <v>160</v>
      </c>
      <c r="F1862" s="258" t="s">
        <v>1259</v>
      </c>
      <c r="G1862" s="239"/>
    </row>
    <row r="1863" spans="1:7">
      <c r="A1863" s="237">
        <v>8</v>
      </c>
      <c r="B1863" s="237"/>
      <c r="C1863" s="238" t="s">
        <v>1348</v>
      </c>
      <c r="D1863" s="238" t="s">
        <v>1349</v>
      </c>
      <c r="E1863" s="224">
        <f>100+70</f>
        <v>170</v>
      </c>
      <c r="F1863" s="258" t="s">
        <v>1259</v>
      </c>
      <c r="G1863" s="239"/>
    </row>
    <row r="1864" spans="1:7">
      <c r="A1864" s="237">
        <v>9</v>
      </c>
      <c r="B1864" s="237"/>
      <c r="C1864" s="238" t="s">
        <v>588</v>
      </c>
      <c r="D1864" s="238" t="s">
        <v>1379</v>
      </c>
      <c r="E1864" s="224">
        <f>100+50</f>
        <v>150</v>
      </c>
      <c r="F1864" s="258" t="s">
        <v>1259</v>
      </c>
      <c r="G1864" s="239"/>
    </row>
    <row r="1865" spans="1:7">
      <c r="A1865" s="237">
        <v>10</v>
      </c>
      <c r="B1865" s="237"/>
      <c r="C1865" s="238" t="s">
        <v>1346</v>
      </c>
      <c r="D1865" s="216" t="s">
        <v>1347</v>
      </c>
      <c r="E1865" s="224">
        <f>100+60</f>
        <v>160</v>
      </c>
      <c r="F1865" s="258" t="s">
        <v>1259</v>
      </c>
      <c r="G1865" s="239"/>
    </row>
    <row r="1866" spans="1:7">
      <c r="A1866" s="237">
        <v>11</v>
      </c>
      <c r="B1866" s="237"/>
      <c r="C1866" s="238" t="s">
        <v>3120</v>
      </c>
      <c r="D1866" s="238" t="s">
        <v>1351</v>
      </c>
      <c r="E1866" s="224">
        <f>100+100</f>
        <v>200</v>
      </c>
      <c r="F1866" s="258" t="s">
        <v>1259</v>
      </c>
      <c r="G1866" s="239"/>
    </row>
    <row r="1867" spans="1:7">
      <c r="A1867" s="237">
        <v>12</v>
      </c>
      <c r="B1867" s="237"/>
      <c r="C1867" s="238" t="s">
        <v>809</v>
      </c>
      <c r="D1867" s="217" t="s">
        <v>1385</v>
      </c>
      <c r="E1867" s="224">
        <f>100+150</f>
        <v>250</v>
      </c>
      <c r="F1867" s="258" t="s">
        <v>1259</v>
      </c>
      <c r="G1867" s="239"/>
    </row>
    <row r="1868" spans="1:7">
      <c r="A1868" s="237">
        <v>13</v>
      </c>
      <c r="B1868" s="237"/>
      <c r="C1868" s="238" t="s">
        <v>3100</v>
      </c>
      <c r="D1868" s="216" t="s">
        <v>1445</v>
      </c>
      <c r="E1868" s="224">
        <f>100+100</f>
        <v>200</v>
      </c>
      <c r="F1868" s="258" t="s">
        <v>1264</v>
      </c>
      <c r="G1868" s="239"/>
    </row>
    <row r="1869" spans="1:7">
      <c r="A1869" s="237">
        <v>14</v>
      </c>
      <c r="B1869" s="237"/>
      <c r="C1869" s="238" t="s">
        <v>3132</v>
      </c>
      <c r="D1869" s="217" t="s">
        <v>1354</v>
      </c>
      <c r="E1869" s="224">
        <f>100+48*5</f>
        <v>340</v>
      </c>
      <c r="F1869" s="258" t="s">
        <v>1264</v>
      </c>
      <c r="G1869" s="239"/>
    </row>
    <row r="1870" spans="1:7">
      <c r="A1870" s="237">
        <v>15</v>
      </c>
      <c r="B1870" s="237"/>
      <c r="C1870" s="238" t="s">
        <v>3133</v>
      </c>
      <c r="D1870" s="217" t="s">
        <v>1388</v>
      </c>
      <c r="E1870" s="224">
        <f>100+24*5</f>
        <v>220</v>
      </c>
      <c r="F1870" s="258" t="s">
        <v>1264</v>
      </c>
      <c r="G1870" s="239"/>
    </row>
    <row r="1871" spans="1:7">
      <c r="A1871" s="237">
        <v>16</v>
      </c>
      <c r="B1871" s="237"/>
      <c r="C1871" s="238" t="s">
        <v>3134</v>
      </c>
      <c r="D1871" s="217" t="s">
        <v>1388</v>
      </c>
      <c r="E1871" s="224">
        <f>100+24*5</f>
        <v>220</v>
      </c>
      <c r="F1871" s="258" t="s">
        <v>1264</v>
      </c>
      <c r="G1871" s="239"/>
    </row>
    <row r="1872" spans="1:7">
      <c r="A1872" s="237">
        <v>17</v>
      </c>
      <c r="B1872" s="237"/>
      <c r="C1872" s="238" t="s">
        <v>3135</v>
      </c>
      <c r="D1872" s="217" t="s">
        <v>1391</v>
      </c>
      <c r="E1872" s="224">
        <f>-100+400*8</f>
        <v>3100</v>
      </c>
      <c r="F1872" s="258" t="s">
        <v>1315</v>
      </c>
      <c r="G1872" s="239"/>
    </row>
    <row r="1873" spans="1:7" ht="24">
      <c r="A1873" s="237">
        <v>18</v>
      </c>
      <c r="B1873" s="237"/>
      <c r="C1873" s="238" t="s">
        <v>3136</v>
      </c>
      <c r="D1873" s="216" t="s">
        <v>1356</v>
      </c>
      <c r="E1873" s="224">
        <f>100+500*8</f>
        <v>4100</v>
      </c>
      <c r="F1873" s="258" t="s">
        <v>1486</v>
      </c>
      <c r="G1873" s="239"/>
    </row>
    <row r="1874" spans="1:7">
      <c r="A1874" s="237">
        <v>19</v>
      </c>
      <c r="B1874" s="237"/>
      <c r="C1874" s="238" t="s">
        <v>1693</v>
      </c>
      <c r="D1874" s="238" t="s">
        <v>1694</v>
      </c>
      <c r="E1874" s="224">
        <f>100+200</f>
        <v>300</v>
      </c>
      <c r="F1874" s="258" t="s">
        <v>1264</v>
      </c>
      <c r="G1874" s="239"/>
    </row>
    <row r="1875" spans="1:7" ht="24">
      <c r="A1875" s="219" t="s">
        <v>620</v>
      </c>
      <c r="B1875" s="220"/>
      <c r="C1875" s="220"/>
      <c r="D1875" s="224"/>
      <c r="E1875" s="224">
        <f>SUM(E1856:E1874)</f>
        <v>11570</v>
      </c>
      <c r="F1875" s="223" t="s">
        <v>3085</v>
      </c>
      <c r="G1875" s="224" t="s">
        <v>1357</v>
      </c>
    </row>
    <row r="1876" spans="1:7">
      <c r="A1876" s="229"/>
      <c r="B1876" s="229"/>
      <c r="C1876" s="229"/>
      <c r="D1876" s="229"/>
      <c r="E1876" s="230"/>
      <c r="F1876" s="230"/>
      <c r="G1876" s="225"/>
    </row>
    <row r="1877" spans="1:7" ht="18.75">
      <c r="A1877" s="214" t="s">
        <v>297</v>
      </c>
      <c r="B1877" s="214"/>
      <c r="C1877" s="214"/>
      <c r="D1877" s="214"/>
      <c r="E1877" s="214"/>
      <c r="F1877" s="214"/>
      <c r="G1877" s="214"/>
    </row>
    <row r="1878" spans="1:7" ht="36">
      <c r="A1878" s="215" t="s">
        <v>594</v>
      </c>
      <c r="B1878" s="215" t="s">
        <v>595</v>
      </c>
      <c r="C1878" s="215" t="s">
        <v>596</v>
      </c>
      <c r="D1878" s="215" t="s">
        <v>597</v>
      </c>
      <c r="E1878" s="215" t="s">
        <v>598</v>
      </c>
      <c r="F1878" s="215" t="s">
        <v>2754</v>
      </c>
      <c r="G1878" s="215" t="s">
        <v>2755</v>
      </c>
    </row>
    <row r="1879" spans="1:7">
      <c r="A1879" s="237">
        <v>1</v>
      </c>
      <c r="B1879" s="237"/>
      <c r="C1879" s="238" t="s">
        <v>1327</v>
      </c>
      <c r="D1879" s="237" t="s">
        <v>1692</v>
      </c>
      <c r="E1879" s="224">
        <v>40</v>
      </c>
      <c r="F1879" s="258" t="s">
        <v>1259</v>
      </c>
      <c r="G1879" s="239"/>
    </row>
    <row r="1880" spans="1:7">
      <c r="A1880" s="237">
        <v>2</v>
      </c>
      <c r="B1880" s="237"/>
      <c r="C1880" s="238" t="s">
        <v>627</v>
      </c>
      <c r="D1880" s="237" t="s">
        <v>1370</v>
      </c>
      <c r="E1880" s="224">
        <v>40</v>
      </c>
      <c r="F1880" s="258" t="s">
        <v>1259</v>
      </c>
      <c r="G1880" s="239"/>
    </row>
    <row r="1881" spans="1:7">
      <c r="A1881" s="237">
        <v>3</v>
      </c>
      <c r="B1881" s="237"/>
      <c r="C1881" s="238" t="s">
        <v>1338</v>
      </c>
      <c r="D1881" s="237" t="s">
        <v>1339</v>
      </c>
      <c r="E1881" s="224">
        <v>180</v>
      </c>
      <c r="F1881" s="258" t="s">
        <v>1259</v>
      </c>
      <c r="G1881" s="239"/>
    </row>
    <row r="1882" spans="1:7">
      <c r="A1882" s="237">
        <v>4</v>
      </c>
      <c r="B1882" s="237"/>
      <c r="C1882" s="238" t="s">
        <v>3095</v>
      </c>
      <c r="D1882" s="237" t="s">
        <v>1692</v>
      </c>
      <c r="E1882" s="224">
        <f>24*7*5</f>
        <v>840</v>
      </c>
      <c r="F1882" s="258" t="s">
        <v>1259</v>
      </c>
      <c r="G1882" s="239"/>
    </row>
    <row r="1883" spans="1:7">
      <c r="A1883" s="237">
        <v>5</v>
      </c>
      <c r="B1883" s="237"/>
      <c r="C1883" s="238" t="s">
        <v>1343</v>
      </c>
      <c r="D1883" s="216" t="s">
        <v>1344</v>
      </c>
      <c r="E1883" s="224">
        <v>200</v>
      </c>
      <c r="F1883" s="258" t="s">
        <v>1259</v>
      </c>
      <c r="G1883" s="239"/>
    </row>
    <row r="1884" spans="1:7">
      <c r="A1884" s="237">
        <v>6</v>
      </c>
      <c r="B1884" s="237"/>
      <c r="C1884" s="238" t="s">
        <v>1383</v>
      </c>
      <c r="D1884" s="238" t="s">
        <v>1692</v>
      </c>
      <c r="E1884" s="224">
        <v>40</v>
      </c>
      <c r="F1884" s="258" t="s">
        <v>1259</v>
      </c>
      <c r="G1884" s="239"/>
    </row>
    <row r="1885" spans="1:7" ht="24">
      <c r="A1885" s="219" t="s">
        <v>620</v>
      </c>
      <c r="B1885" s="220"/>
      <c r="C1885" s="220"/>
      <c r="D1885" s="224"/>
      <c r="E1885" s="224">
        <f>SUM(E1879:E1884)</f>
        <v>1340</v>
      </c>
      <c r="F1885" s="223" t="s">
        <v>3085</v>
      </c>
      <c r="G1885" s="224" t="s">
        <v>1357</v>
      </c>
    </row>
    <row r="1886" spans="1:7">
      <c r="A1886" s="229"/>
      <c r="B1886" s="229"/>
      <c r="C1886" s="229"/>
      <c r="D1886" s="229"/>
      <c r="E1886" s="230"/>
      <c r="F1886" s="230"/>
      <c r="G1886" s="225"/>
    </row>
    <row r="1887" spans="1:7" ht="18.75">
      <c r="A1887" s="234" t="s">
        <v>298</v>
      </c>
      <c r="B1887" s="234"/>
      <c r="C1887" s="234"/>
      <c r="D1887" s="234"/>
      <c r="E1887" s="234"/>
      <c r="F1887" s="234"/>
      <c r="G1887" s="234"/>
    </row>
    <row r="1888" spans="1:7" ht="36">
      <c r="A1888" s="215" t="s">
        <v>594</v>
      </c>
      <c r="B1888" s="215" t="s">
        <v>595</v>
      </c>
      <c r="C1888" s="215" t="s">
        <v>596</v>
      </c>
      <c r="D1888" s="215" t="s">
        <v>597</v>
      </c>
      <c r="E1888" s="215" t="s">
        <v>598</v>
      </c>
      <c r="F1888" s="215" t="s">
        <v>2754</v>
      </c>
      <c r="G1888" s="215" t="s">
        <v>2755</v>
      </c>
    </row>
    <row r="1889" spans="1:7">
      <c r="A1889" s="237">
        <v>1</v>
      </c>
      <c r="B1889" s="237"/>
      <c r="C1889" s="238" t="s">
        <v>1327</v>
      </c>
      <c r="D1889" s="237" t="s">
        <v>1692</v>
      </c>
      <c r="E1889" s="224">
        <v>40</v>
      </c>
      <c r="F1889" s="258" t="s">
        <v>1259</v>
      </c>
      <c r="G1889" s="239"/>
    </row>
    <row r="1890" spans="1:7">
      <c r="A1890" s="237">
        <v>2</v>
      </c>
      <c r="B1890" s="237"/>
      <c r="C1890" s="238" t="s">
        <v>627</v>
      </c>
      <c r="D1890" s="237" t="s">
        <v>1370</v>
      </c>
      <c r="E1890" s="224">
        <v>40</v>
      </c>
      <c r="F1890" s="258" t="s">
        <v>1259</v>
      </c>
      <c r="G1890" s="239"/>
    </row>
    <row r="1891" spans="1:7">
      <c r="A1891" s="237">
        <v>3</v>
      </c>
      <c r="B1891" s="237"/>
      <c r="C1891" s="238" t="s">
        <v>1338</v>
      </c>
      <c r="D1891" s="237" t="s">
        <v>1339</v>
      </c>
      <c r="E1891" s="224">
        <v>180</v>
      </c>
      <c r="F1891" s="258" t="s">
        <v>1259</v>
      </c>
      <c r="G1891" s="239"/>
    </row>
    <row r="1892" spans="1:7">
      <c r="A1892" s="237">
        <v>4</v>
      </c>
      <c r="B1892" s="237"/>
      <c r="C1892" s="238" t="s">
        <v>3095</v>
      </c>
      <c r="D1892" s="237" t="s">
        <v>1692</v>
      </c>
      <c r="E1892" s="224">
        <v>1500</v>
      </c>
      <c r="F1892" s="258" t="s">
        <v>1259</v>
      </c>
      <c r="G1892" s="239"/>
    </row>
    <row r="1893" spans="1:7">
      <c r="A1893" s="237">
        <v>5</v>
      </c>
      <c r="B1893" s="237"/>
      <c r="C1893" s="238" t="s">
        <v>1343</v>
      </c>
      <c r="D1893" s="216" t="s">
        <v>1344</v>
      </c>
      <c r="E1893" s="224">
        <v>200</v>
      </c>
      <c r="F1893" s="258" t="s">
        <v>1259</v>
      </c>
      <c r="G1893" s="239"/>
    </row>
    <row r="1894" spans="1:7">
      <c r="A1894" s="237">
        <v>6</v>
      </c>
      <c r="B1894" s="237"/>
      <c r="C1894" s="238" t="s">
        <v>1383</v>
      </c>
      <c r="D1894" s="238" t="s">
        <v>1692</v>
      </c>
      <c r="E1894" s="224">
        <v>40</v>
      </c>
      <c r="F1894" s="258" t="s">
        <v>1259</v>
      </c>
      <c r="G1894" s="239"/>
    </row>
    <row r="1895" spans="1:7">
      <c r="A1895" s="237">
        <v>7</v>
      </c>
      <c r="B1895" s="237"/>
      <c r="C1895" s="238" t="s">
        <v>999</v>
      </c>
      <c r="D1895" s="238" t="s">
        <v>1603</v>
      </c>
      <c r="E1895" s="224">
        <f>100+60</f>
        <v>160</v>
      </c>
      <c r="F1895" s="258" t="s">
        <v>1264</v>
      </c>
      <c r="G1895" s="239"/>
    </row>
    <row r="1896" spans="1:7">
      <c r="A1896" s="237">
        <v>8</v>
      </c>
      <c r="B1896" s="237"/>
      <c r="C1896" s="238" t="s">
        <v>1348</v>
      </c>
      <c r="D1896" s="238" t="s">
        <v>1349</v>
      </c>
      <c r="E1896" s="224">
        <f>100+70</f>
        <v>170</v>
      </c>
      <c r="F1896" s="258" t="s">
        <v>1264</v>
      </c>
      <c r="G1896" s="239"/>
    </row>
    <row r="1897" spans="1:7">
      <c r="A1897" s="237">
        <v>9</v>
      </c>
      <c r="B1897" s="237"/>
      <c r="C1897" s="238" t="s">
        <v>809</v>
      </c>
      <c r="D1897" s="217" t="s">
        <v>1385</v>
      </c>
      <c r="E1897" s="224">
        <f>100+150</f>
        <v>250</v>
      </c>
      <c r="F1897" s="258" t="s">
        <v>1264</v>
      </c>
      <c r="G1897" s="239"/>
    </row>
    <row r="1898" spans="1:7">
      <c r="A1898" s="237">
        <v>10</v>
      </c>
      <c r="B1898" s="237"/>
      <c r="C1898" s="238" t="s">
        <v>3137</v>
      </c>
      <c r="D1898" s="217" t="s">
        <v>1354</v>
      </c>
      <c r="E1898" s="224">
        <f>100+96*5</f>
        <v>580</v>
      </c>
      <c r="F1898" s="258" t="s">
        <v>1264</v>
      </c>
      <c r="G1898" s="239"/>
    </row>
    <row r="1899" spans="1:7">
      <c r="A1899" s="237">
        <v>11</v>
      </c>
      <c r="B1899" s="237"/>
      <c r="C1899" s="238" t="s">
        <v>3138</v>
      </c>
      <c r="D1899" s="217" t="s">
        <v>1388</v>
      </c>
      <c r="E1899" s="224">
        <f>100+48*5</f>
        <v>340</v>
      </c>
      <c r="F1899" s="258" t="s">
        <v>1264</v>
      </c>
      <c r="G1899" s="239"/>
    </row>
    <row r="1900" spans="1:7">
      <c r="A1900" s="237">
        <v>12</v>
      </c>
      <c r="B1900" s="237"/>
      <c r="C1900" s="238" t="s">
        <v>1693</v>
      </c>
      <c r="D1900" s="238" t="s">
        <v>1694</v>
      </c>
      <c r="E1900" s="224">
        <f>100+200</f>
        <v>300</v>
      </c>
      <c r="F1900" s="258" t="s">
        <v>1264</v>
      </c>
      <c r="G1900" s="239"/>
    </row>
    <row r="1901" spans="1:7" ht="24">
      <c r="A1901" s="237">
        <v>13</v>
      </c>
      <c r="B1901" s="237"/>
      <c r="C1901" s="238" t="s">
        <v>3136</v>
      </c>
      <c r="D1901" s="216" t="s">
        <v>1356</v>
      </c>
      <c r="E1901" s="224">
        <f>100+800*8</f>
        <v>6500</v>
      </c>
      <c r="F1901" s="258" t="s">
        <v>1486</v>
      </c>
      <c r="G1901" s="239"/>
    </row>
    <row r="1902" spans="1:7" ht="24">
      <c r="A1902" s="219" t="s">
        <v>620</v>
      </c>
      <c r="B1902" s="220"/>
      <c r="C1902" s="220"/>
      <c r="D1902" s="224"/>
      <c r="E1902" s="224">
        <f>SUM(E1889:E1901)</f>
        <v>10300</v>
      </c>
      <c r="F1902" s="223" t="s">
        <v>3085</v>
      </c>
      <c r="G1902" s="224" t="s">
        <v>1357</v>
      </c>
    </row>
    <row r="1903" spans="1:7">
      <c r="A1903" s="229"/>
      <c r="B1903" s="229"/>
      <c r="C1903" s="229"/>
      <c r="D1903" s="229"/>
      <c r="E1903" s="230"/>
      <c r="F1903" s="230"/>
      <c r="G1903" s="225"/>
    </row>
    <row r="1904" spans="1:7" ht="18.75">
      <c r="A1904" s="234" t="s">
        <v>299</v>
      </c>
      <c r="B1904" s="234"/>
      <c r="C1904" s="234"/>
      <c r="D1904" s="234"/>
      <c r="E1904" s="234"/>
      <c r="F1904" s="234"/>
      <c r="G1904" s="234"/>
    </row>
    <row r="1905" spans="1:7" ht="36">
      <c r="A1905" s="215" t="s">
        <v>594</v>
      </c>
      <c r="B1905" s="215" t="s">
        <v>595</v>
      </c>
      <c r="C1905" s="215" t="s">
        <v>596</v>
      </c>
      <c r="D1905" s="215" t="s">
        <v>597</v>
      </c>
      <c r="E1905" s="215" t="s">
        <v>598</v>
      </c>
      <c r="F1905" s="215" t="s">
        <v>2754</v>
      </c>
      <c r="G1905" s="215" t="s">
        <v>2755</v>
      </c>
    </row>
    <row r="1906" spans="1:7">
      <c r="A1906" s="237">
        <v>1</v>
      </c>
      <c r="B1906" s="237"/>
      <c r="C1906" s="238" t="s">
        <v>1412</v>
      </c>
      <c r="D1906" s="217" t="s">
        <v>1695</v>
      </c>
      <c r="E1906" s="224">
        <v>40</v>
      </c>
      <c r="F1906" s="258" t="s">
        <v>1259</v>
      </c>
      <c r="G1906" s="239"/>
    </row>
    <row r="1907" spans="1:7">
      <c r="A1907" s="237">
        <v>2</v>
      </c>
      <c r="B1907" s="237"/>
      <c r="C1907" s="238" t="s">
        <v>1341</v>
      </c>
      <c r="D1907" s="217" t="s">
        <v>1696</v>
      </c>
      <c r="E1907" s="224">
        <v>40</v>
      </c>
      <c r="F1907" s="258" t="s">
        <v>1259</v>
      </c>
      <c r="G1907" s="239"/>
    </row>
    <row r="1908" spans="1:7">
      <c r="A1908" s="237">
        <v>3</v>
      </c>
      <c r="B1908" s="237"/>
      <c r="C1908" s="238" t="s">
        <v>1338</v>
      </c>
      <c r="D1908" s="217" t="s">
        <v>1339</v>
      </c>
      <c r="E1908" s="224">
        <v>180</v>
      </c>
      <c r="F1908" s="258" t="s">
        <v>1259</v>
      </c>
      <c r="G1908" s="239"/>
    </row>
    <row r="1909" spans="1:7">
      <c r="A1909" s="237">
        <v>4</v>
      </c>
      <c r="B1909" s="237"/>
      <c r="C1909" s="238" t="s">
        <v>1343</v>
      </c>
      <c r="D1909" s="217" t="s">
        <v>1344</v>
      </c>
      <c r="E1909" s="224">
        <v>100</v>
      </c>
      <c r="F1909" s="258" t="s">
        <v>1259</v>
      </c>
      <c r="G1909" s="239"/>
    </row>
    <row r="1910" spans="1:7">
      <c r="A1910" s="237">
        <v>5</v>
      </c>
      <c r="B1910" s="237"/>
      <c r="C1910" s="238" t="s">
        <v>588</v>
      </c>
      <c r="D1910" s="217" t="s">
        <v>1379</v>
      </c>
      <c r="E1910" s="224">
        <f>100+50</f>
        <v>150</v>
      </c>
      <c r="F1910" s="258" t="s">
        <v>1259</v>
      </c>
      <c r="G1910" s="239"/>
    </row>
    <row r="1911" spans="1:7">
      <c r="A1911" s="237">
        <v>6</v>
      </c>
      <c r="B1911" s="237"/>
      <c r="C1911" s="238" t="s">
        <v>1346</v>
      </c>
      <c r="D1911" s="217" t="s">
        <v>1347</v>
      </c>
      <c r="E1911" s="224">
        <f>100+60</f>
        <v>160</v>
      </c>
      <c r="F1911" s="258" t="s">
        <v>1259</v>
      </c>
      <c r="G1911" s="239"/>
    </row>
    <row r="1912" spans="1:7">
      <c r="A1912" s="237">
        <v>7</v>
      </c>
      <c r="B1912" s="237"/>
      <c r="C1912" s="238" t="s">
        <v>1348</v>
      </c>
      <c r="D1912" s="217" t="s">
        <v>1349</v>
      </c>
      <c r="E1912" s="224">
        <f>100+70</f>
        <v>170</v>
      </c>
      <c r="F1912" s="258" t="s">
        <v>1259</v>
      </c>
      <c r="G1912" s="239"/>
    </row>
    <row r="1913" spans="1:7">
      <c r="A1913" s="237">
        <v>8</v>
      </c>
      <c r="B1913" s="237"/>
      <c r="C1913" s="238" t="s">
        <v>1376</v>
      </c>
      <c r="D1913" s="217" t="s">
        <v>1695</v>
      </c>
      <c r="E1913" s="224">
        <v>1500</v>
      </c>
      <c r="F1913" s="258" t="s">
        <v>1396</v>
      </c>
      <c r="G1913" s="239"/>
    </row>
    <row r="1914" spans="1:7">
      <c r="A1914" s="237">
        <v>9</v>
      </c>
      <c r="B1914" s="237"/>
      <c r="C1914" s="238" t="s">
        <v>3139</v>
      </c>
      <c r="D1914" s="217" t="s">
        <v>1340</v>
      </c>
      <c r="E1914" s="224">
        <v>600</v>
      </c>
      <c r="F1914" s="258" t="s">
        <v>1259</v>
      </c>
      <c r="G1914" s="239"/>
    </row>
    <row r="1915" spans="1:7">
      <c r="A1915" s="237">
        <v>10</v>
      </c>
      <c r="B1915" s="237"/>
      <c r="C1915" s="238" t="s">
        <v>1342</v>
      </c>
      <c r="D1915" s="217" t="s">
        <v>1696</v>
      </c>
      <c r="E1915" s="224">
        <v>200</v>
      </c>
      <c r="F1915" s="258" t="s">
        <v>1259</v>
      </c>
      <c r="G1915" s="239"/>
    </row>
    <row r="1916" spans="1:7">
      <c r="A1916" s="237">
        <v>11</v>
      </c>
      <c r="B1916" s="237"/>
      <c r="C1916" s="238" t="s">
        <v>3140</v>
      </c>
      <c r="D1916" s="217" t="s">
        <v>1354</v>
      </c>
      <c r="E1916" s="224">
        <f>-100+240*5</f>
        <v>1100</v>
      </c>
      <c r="F1916" s="258" t="s">
        <v>1397</v>
      </c>
      <c r="G1916" s="239"/>
    </row>
    <row r="1917" spans="1:7">
      <c r="A1917" s="237">
        <v>12</v>
      </c>
      <c r="B1917" s="237"/>
      <c r="C1917" s="238" t="s">
        <v>3141</v>
      </c>
      <c r="D1917" s="217" t="s">
        <v>1391</v>
      </c>
      <c r="E1917" s="224">
        <f>100+300*8</f>
        <v>2500</v>
      </c>
      <c r="F1917" s="258" t="s">
        <v>1397</v>
      </c>
      <c r="G1917" s="239"/>
    </row>
    <row r="1918" spans="1:7" ht="24">
      <c r="A1918" s="219" t="s">
        <v>620</v>
      </c>
      <c r="B1918" s="220"/>
      <c r="C1918" s="220"/>
      <c r="D1918" s="224"/>
      <c r="E1918" s="224">
        <f>SUM(E1906:E1917)</f>
        <v>6740</v>
      </c>
      <c r="F1918" s="223" t="s">
        <v>3085</v>
      </c>
      <c r="G1918" s="224" t="s">
        <v>1357</v>
      </c>
    </row>
    <row r="1919" spans="1:7">
      <c r="A1919" s="229"/>
      <c r="B1919" s="229"/>
      <c r="C1919" s="229"/>
      <c r="D1919" s="229"/>
      <c r="E1919" s="230"/>
      <c r="F1919" s="230"/>
      <c r="G1919" s="225"/>
    </row>
    <row r="1920" spans="1:7" ht="18.75">
      <c r="A1920" s="234" t="s">
        <v>300</v>
      </c>
      <c r="B1920" s="234"/>
      <c r="C1920" s="234"/>
      <c r="D1920" s="234"/>
      <c r="E1920" s="234"/>
      <c r="F1920" s="234"/>
      <c r="G1920" s="234"/>
    </row>
    <row r="1921" spans="1:7" ht="36">
      <c r="A1921" s="215" t="s">
        <v>594</v>
      </c>
      <c r="B1921" s="215" t="s">
        <v>595</v>
      </c>
      <c r="C1921" s="215" t="s">
        <v>596</v>
      </c>
      <c r="D1921" s="215" t="s">
        <v>597</v>
      </c>
      <c r="E1921" s="215" t="s">
        <v>598</v>
      </c>
      <c r="F1921" s="215" t="s">
        <v>2754</v>
      </c>
      <c r="G1921" s="215" t="s">
        <v>2755</v>
      </c>
    </row>
    <row r="1922" spans="1:7">
      <c r="A1922" s="237">
        <v>1</v>
      </c>
      <c r="B1922" s="237"/>
      <c r="C1922" s="238" t="s">
        <v>1412</v>
      </c>
      <c r="D1922" s="217" t="s">
        <v>1695</v>
      </c>
      <c r="E1922" s="224">
        <v>40</v>
      </c>
      <c r="F1922" s="258" t="s">
        <v>1259</v>
      </c>
      <c r="G1922" s="239"/>
    </row>
    <row r="1923" spans="1:7">
      <c r="A1923" s="237">
        <v>2</v>
      </c>
      <c r="B1923" s="237"/>
      <c r="C1923" s="238" t="s">
        <v>1341</v>
      </c>
      <c r="D1923" s="217" t="s">
        <v>1696</v>
      </c>
      <c r="E1923" s="224">
        <v>40</v>
      </c>
      <c r="F1923" s="258" t="s">
        <v>1259</v>
      </c>
      <c r="G1923" s="239"/>
    </row>
    <row r="1924" spans="1:7">
      <c r="A1924" s="237">
        <v>3</v>
      </c>
      <c r="B1924" s="237"/>
      <c r="C1924" s="238" t="s">
        <v>1338</v>
      </c>
      <c r="D1924" s="217" t="s">
        <v>1339</v>
      </c>
      <c r="E1924" s="224">
        <v>180</v>
      </c>
      <c r="F1924" s="258" t="s">
        <v>1259</v>
      </c>
      <c r="G1924" s="239"/>
    </row>
    <row r="1925" spans="1:7">
      <c r="A1925" s="237">
        <v>4</v>
      </c>
      <c r="B1925" s="237"/>
      <c r="C1925" s="238" t="s">
        <v>1343</v>
      </c>
      <c r="D1925" s="217" t="s">
        <v>1344</v>
      </c>
      <c r="E1925" s="224">
        <v>100</v>
      </c>
      <c r="F1925" s="258" t="s">
        <v>1259</v>
      </c>
      <c r="G1925" s="239"/>
    </row>
    <row r="1926" spans="1:7">
      <c r="A1926" s="237">
        <v>5</v>
      </c>
      <c r="B1926" s="237"/>
      <c r="C1926" s="238" t="s">
        <v>588</v>
      </c>
      <c r="D1926" s="217" t="s">
        <v>1379</v>
      </c>
      <c r="E1926" s="224">
        <f>100+50</f>
        <v>150</v>
      </c>
      <c r="F1926" s="258" t="s">
        <v>1259</v>
      </c>
      <c r="G1926" s="239"/>
    </row>
    <row r="1927" spans="1:7">
      <c r="A1927" s="237">
        <v>6</v>
      </c>
      <c r="B1927" s="237"/>
      <c r="C1927" s="238" t="s">
        <v>1346</v>
      </c>
      <c r="D1927" s="217" t="s">
        <v>1347</v>
      </c>
      <c r="E1927" s="224">
        <f>100+60</f>
        <v>160</v>
      </c>
      <c r="F1927" s="258" t="s">
        <v>1259</v>
      </c>
      <c r="G1927" s="239"/>
    </row>
    <row r="1928" spans="1:7">
      <c r="A1928" s="237">
        <v>7</v>
      </c>
      <c r="B1928" s="237"/>
      <c r="C1928" s="238" t="s">
        <v>1348</v>
      </c>
      <c r="D1928" s="217" t="s">
        <v>1349</v>
      </c>
      <c r="E1928" s="224">
        <f>100+70</f>
        <v>170</v>
      </c>
      <c r="F1928" s="258" t="s">
        <v>1259</v>
      </c>
      <c r="G1928" s="239"/>
    </row>
    <row r="1929" spans="1:7">
      <c r="A1929" s="237">
        <v>8</v>
      </c>
      <c r="B1929" s="237"/>
      <c r="C1929" s="238" t="s">
        <v>1376</v>
      </c>
      <c r="D1929" s="217" t="s">
        <v>1695</v>
      </c>
      <c r="E1929" s="224">
        <v>1500</v>
      </c>
      <c r="F1929" s="258" t="s">
        <v>1396</v>
      </c>
      <c r="G1929" s="239"/>
    </row>
    <row r="1930" spans="1:7">
      <c r="A1930" s="237">
        <v>9</v>
      </c>
      <c r="B1930" s="237"/>
      <c r="C1930" s="238" t="s">
        <v>3139</v>
      </c>
      <c r="D1930" s="217" t="s">
        <v>1340</v>
      </c>
      <c r="E1930" s="224">
        <v>600</v>
      </c>
      <c r="F1930" s="258" t="s">
        <v>1259</v>
      </c>
      <c r="G1930" s="239"/>
    </row>
    <row r="1931" spans="1:7" ht="24">
      <c r="A1931" s="219" t="s">
        <v>620</v>
      </c>
      <c r="B1931" s="220"/>
      <c r="C1931" s="220"/>
      <c r="D1931" s="224"/>
      <c r="E1931" s="224">
        <f>SUM(E1922:E1930)</f>
        <v>2940</v>
      </c>
      <c r="F1931" s="223" t="s">
        <v>3085</v>
      </c>
      <c r="G1931" s="224" t="s">
        <v>1357</v>
      </c>
    </row>
    <row r="1932" spans="1:7">
      <c r="A1932" s="229"/>
      <c r="B1932" s="229"/>
      <c r="C1932" s="229"/>
      <c r="D1932" s="229"/>
      <c r="E1932" s="230"/>
      <c r="F1932" s="230"/>
      <c r="G1932" s="225"/>
    </row>
    <row r="1933" spans="1:7" ht="18.75">
      <c r="A1933" s="234" t="s">
        <v>301</v>
      </c>
      <c r="B1933" s="234"/>
      <c r="C1933" s="234"/>
      <c r="D1933" s="234"/>
      <c r="E1933" s="234"/>
      <c r="F1933" s="234"/>
      <c r="G1933" s="234"/>
    </row>
    <row r="1934" spans="1:7" ht="36">
      <c r="A1934" s="215" t="s">
        <v>594</v>
      </c>
      <c r="B1934" s="215" t="s">
        <v>595</v>
      </c>
      <c r="C1934" s="215" t="s">
        <v>596</v>
      </c>
      <c r="D1934" s="215" t="s">
        <v>597</v>
      </c>
      <c r="E1934" s="215" t="s">
        <v>598</v>
      </c>
      <c r="F1934" s="215" t="s">
        <v>2754</v>
      </c>
      <c r="G1934" s="215" t="s">
        <v>2755</v>
      </c>
    </row>
    <row r="1935" spans="1:7">
      <c r="A1935" s="237">
        <v>1</v>
      </c>
      <c r="B1935" s="237"/>
      <c r="C1935" s="238" t="s">
        <v>3140</v>
      </c>
      <c r="D1935" s="217" t="s">
        <v>1354</v>
      </c>
      <c r="E1935" s="224">
        <f>-100+240*5</f>
        <v>1100</v>
      </c>
      <c r="F1935" s="258" t="s">
        <v>1397</v>
      </c>
      <c r="G1935" s="239"/>
    </row>
    <row r="1936" spans="1:7">
      <c r="A1936" s="237">
        <v>2</v>
      </c>
      <c r="B1936" s="237"/>
      <c r="C1936" s="238" t="s">
        <v>3141</v>
      </c>
      <c r="D1936" s="217" t="s">
        <v>1391</v>
      </c>
      <c r="E1936" s="224">
        <f>100+300*8</f>
        <v>2500</v>
      </c>
      <c r="F1936" s="258" t="s">
        <v>1397</v>
      </c>
      <c r="G1936" s="239"/>
    </row>
    <row r="1937" spans="1:7">
      <c r="A1937" s="237">
        <v>3</v>
      </c>
      <c r="B1937" s="237"/>
      <c r="C1937" s="238" t="s">
        <v>2117</v>
      </c>
      <c r="D1937" s="217" t="s">
        <v>1359</v>
      </c>
      <c r="E1937" s="224">
        <f>100+24*5</f>
        <v>220</v>
      </c>
      <c r="F1937" s="258" t="s">
        <v>1259</v>
      </c>
      <c r="G1937" s="239"/>
    </row>
    <row r="1938" spans="1:7">
      <c r="A1938" s="237">
        <v>4</v>
      </c>
      <c r="B1938" s="237"/>
      <c r="C1938" s="238" t="s">
        <v>3142</v>
      </c>
      <c r="D1938" s="217" t="s">
        <v>1359</v>
      </c>
      <c r="E1938" s="224">
        <f>100+168*5</f>
        <v>940</v>
      </c>
      <c r="F1938" s="258" t="s">
        <v>1264</v>
      </c>
      <c r="G1938" s="239"/>
    </row>
    <row r="1939" spans="1:7">
      <c r="A1939" s="237">
        <v>5</v>
      </c>
      <c r="B1939" s="237"/>
      <c r="C1939" s="238" t="s">
        <v>3143</v>
      </c>
      <c r="D1939" s="217" t="s">
        <v>1661</v>
      </c>
      <c r="E1939" s="224">
        <f>100+168*5</f>
        <v>940</v>
      </c>
      <c r="F1939" s="258" t="s">
        <v>1264</v>
      </c>
      <c r="G1939" s="239"/>
    </row>
    <row r="1940" spans="1:7" ht="24">
      <c r="A1940" s="219" t="s">
        <v>620</v>
      </c>
      <c r="B1940" s="220"/>
      <c r="C1940" s="220"/>
      <c r="D1940" s="224"/>
      <c r="E1940" s="224">
        <f>SUM(E1935:E1939)</f>
        <v>5700</v>
      </c>
      <c r="F1940" s="223" t="s">
        <v>3085</v>
      </c>
      <c r="G1940" s="224" t="s">
        <v>1357</v>
      </c>
    </row>
    <row r="1941" spans="1:7">
      <c r="A1941" s="225"/>
      <c r="B1941" s="225"/>
      <c r="C1941" s="225"/>
      <c r="D1941" s="225"/>
      <c r="E1941" s="226"/>
      <c r="F1941" s="226"/>
      <c r="G1941" s="225"/>
    </row>
    <row r="1942" spans="1:7" ht="18.75">
      <c r="A1942" s="234" t="s">
        <v>302</v>
      </c>
      <c r="B1942" s="234"/>
      <c r="C1942" s="234"/>
      <c r="D1942" s="234"/>
      <c r="E1942" s="234"/>
      <c r="F1942" s="234"/>
      <c r="G1942" s="234"/>
    </row>
    <row r="1943" spans="1:7" ht="36">
      <c r="A1943" s="215" t="s">
        <v>594</v>
      </c>
      <c r="B1943" s="215" t="s">
        <v>595</v>
      </c>
      <c r="C1943" s="215" t="s">
        <v>596</v>
      </c>
      <c r="D1943" s="215" t="s">
        <v>597</v>
      </c>
      <c r="E1943" s="215" t="s">
        <v>598</v>
      </c>
      <c r="F1943" s="215" t="s">
        <v>2754</v>
      </c>
      <c r="G1943" s="215" t="s">
        <v>2755</v>
      </c>
    </row>
    <row r="1944" spans="1:7">
      <c r="A1944" s="259" t="s">
        <v>1697</v>
      </c>
      <c r="B1944" s="260"/>
      <c r="C1944" s="238" t="s">
        <v>495</v>
      </c>
      <c r="D1944" s="216" t="s">
        <v>1698</v>
      </c>
      <c r="E1944" s="224">
        <v>80</v>
      </c>
      <c r="F1944" s="231" t="s">
        <v>1259</v>
      </c>
      <c r="G1944" s="231"/>
    </row>
    <row r="1945" spans="1:7">
      <c r="A1945" s="259" t="s">
        <v>1699</v>
      </c>
      <c r="B1945" s="260"/>
      <c r="C1945" s="238" t="s">
        <v>574</v>
      </c>
      <c r="D1945" s="216" t="s">
        <v>1700</v>
      </c>
      <c r="E1945" s="224">
        <v>150</v>
      </c>
      <c r="F1945" s="231" t="s">
        <v>1259</v>
      </c>
      <c r="G1945" s="231"/>
    </row>
    <row r="1946" spans="1:7">
      <c r="A1946" s="260" t="s">
        <v>1701</v>
      </c>
      <c r="B1946" s="260"/>
      <c r="C1946" s="238" t="s">
        <v>1702</v>
      </c>
      <c r="D1946" s="216" t="s">
        <v>1703</v>
      </c>
      <c r="E1946" s="224">
        <v>210</v>
      </c>
      <c r="F1946" s="231" t="s">
        <v>1264</v>
      </c>
      <c r="G1946" s="231"/>
    </row>
    <row r="1947" spans="1:7">
      <c r="A1947" s="259" t="s">
        <v>1704</v>
      </c>
      <c r="B1947" s="260"/>
      <c r="C1947" s="238" t="s">
        <v>1558</v>
      </c>
      <c r="D1947" s="216" t="s">
        <v>1705</v>
      </c>
      <c r="E1947" s="224">
        <v>100</v>
      </c>
      <c r="F1947" s="231" t="s">
        <v>1264</v>
      </c>
      <c r="G1947" s="231"/>
    </row>
    <row r="1948" spans="1:7">
      <c r="A1948" s="259" t="s">
        <v>1706</v>
      </c>
      <c r="B1948" s="260"/>
      <c r="C1948" s="238" t="s">
        <v>1707</v>
      </c>
      <c r="D1948" s="216" t="s">
        <v>1708</v>
      </c>
      <c r="E1948" s="224">
        <v>300</v>
      </c>
      <c r="F1948" s="231" t="s">
        <v>1264</v>
      </c>
      <c r="G1948" s="231"/>
    </row>
    <row r="1949" spans="1:7">
      <c r="A1949" s="260" t="s">
        <v>1709</v>
      </c>
      <c r="B1949" s="260"/>
      <c r="C1949" s="238" t="s">
        <v>1710</v>
      </c>
      <c r="D1949" s="216" t="s">
        <v>1711</v>
      </c>
      <c r="E1949" s="224">
        <v>200</v>
      </c>
      <c r="F1949" s="231" t="s">
        <v>948</v>
      </c>
      <c r="G1949" s="231"/>
    </row>
    <row r="1950" spans="1:7">
      <c r="A1950" s="259" t="s">
        <v>1712</v>
      </c>
      <c r="B1950" s="260"/>
      <c r="C1950" s="238" t="s">
        <v>1713</v>
      </c>
      <c r="D1950" s="216" t="s">
        <v>1714</v>
      </c>
      <c r="E1950" s="224">
        <v>180</v>
      </c>
      <c r="F1950" s="231" t="s">
        <v>948</v>
      </c>
      <c r="G1950" s="231"/>
    </row>
    <row r="1951" spans="1:7">
      <c r="A1951" s="259" t="s">
        <v>1715</v>
      </c>
      <c r="B1951" s="260"/>
      <c r="C1951" s="238" t="s">
        <v>1716</v>
      </c>
      <c r="D1951" s="216" t="s">
        <v>1717</v>
      </c>
      <c r="E1951" s="224">
        <v>180</v>
      </c>
      <c r="F1951" s="231" t="s">
        <v>1718</v>
      </c>
      <c r="G1951" s="231"/>
    </row>
    <row r="1952" spans="1:7">
      <c r="A1952" s="259" t="s">
        <v>1719</v>
      </c>
      <c r="B1952" s="260"/>
      <c r="C1952" s="238" t="s">
        <v>1798</v>
      </c>
      <c r="D1952" s="216" t="s">
        <v>1720</v>
      </c>
      <c r="E1952" s="224">
        <v>330</v>
      </c>
      <c r="F1952" s="231" t="s">
        <v>1721</v>
      </c>
      <c r="G1952" s="231"/>
    </row>
    <row r="1953" spans="1:7">
      <c r="A1953" s="259" t="s">
        <v>1722</v>
      </c>
      <c r="B1953" s="260"/>
      <c r="C1953" s="238" t="s">
        <v>1580</v>
      </c>
      <c r="D1953" s="216" t="s">
        <v>3144</v>
      </c>
      <c r="E1953" s="224">
        <v>180</v>
      </c>
      <c r="F1953" s="231" t="s">
        <v>948</v>
      </c>
      <c r="G1953" s="231"/>
    </row>
    <row r="1954" spans="1:7">
      <c r="A1954" s="259" t="s">
        <v>1723</v>
      </c>
      <c r="B1954" s="260"/>
      <c r="C1954" s="238" t="s">
        <v>1724</v>
      </c>
      <c r="D1954" s="216" t="s">
        <v>3145</v>
      </c>
      <c r="E1954" s="224">
        <v>180</v>
      </c>
      <c r="F1954" s="231" t="s">
        <v>1399</v>
      </c>
      <c r="G1954" s="231"/>
    </row>
    <row r="1955" spans="1:7" ht="24">
      <c r="A1955" s="260" t="s">
        <v>1725</v>
      </c>
      <c r="B1955" s="260"/>
      <c r="C1955" s="238" t="s">
        <v>3146</v>
      </c>
      <c r="D1955" s="216" t="s">
        <v>3147</v>
      </c>
      <c r="E1955" s="224">
        <v>330</v>
      </c>
      <c r="F1955" s="231" t="s">
        <v>1666</v>
      </c>
      <c r="G1955" s="231"/>
    </row>
    <row r="1956" spans="1:7">
      <c r="A1956" s="259" t="s">
        <v>1726</v>
      </c>
      <c r="B1956" s="260"/>
      <c r="C1956" s="238" t="s">
        <v>1498</v>
      </c>
      <c r="D1956" s="216" t="s">
        <v>3148</v>
      </c>
      <c r="E1956" s="224">
        <v>100</v>
      </c>
      <c r="F1956" s="231" t="s">
        <v>1264</v>
      </c>
      <c r="G1956" s="231"/>
    </row>
    <row r="1957" spans="1:7">
      <c r="A1957" s="259" t="s">
        <v>1727</v>
      </c>
      <c r="B1957" s="260"/>
      <c r="C1957" s="238" t="s">
        <v>1728</v>
      </c>
      <c r="D1957" s="216" t="s">
        <v>1807</v>
      </c>
      <c r="E1957" s="224">
        <v>200</v>
      </c>
      <c r="F1957" s="231" t="s">
        <v>1729</v>
      </c>
      <c r="G1957" s="231"/>
    </row>
    <row r="1958" spans="1:7">
      <c r="A1958" s="259" t="s">
        <v>1730</v>
      </c>
      <c r="B1958" s="260"/>
      <c r="C1958" s="238" t="s">
        <v>1731</v>
      </c>
      <c r="D1958" s="217"/>
      <c r="E1958" s="224">
        <v>5760</v>
      </c>
      <c r="F1958" s="231"/>
      <c r="G1958" s="231"/>
    </row>
    <row r="1959" spans="1:7" ht="24">
      <c r="A1959" s="219" t="s">
        <v>620</v>
      </c>
      <c r="B1959" s="220"/>
      <c r="C1959" s="220"/>
      <c r="D1959" s="224"/>
      <c r="E1959" s="223">
        <f>SUM(E1944:E1958)</f>
        <v>8480</v>
      </c>
      <c r="F1959" s="223" t="s">
        <v>3085</v>
      </c>
      <c r="G1959" s="224" t="s">
        <v>1265</v>
      </c>
    </row>
    <row r="1960" spans="1:7">
      <c r="A1960" s="225"/>
      <c r="B1960" s="225"/>
      <c r="C1960" s="225"/>
      <c r="D1960" s="225"/>
      <c r="E1960" s="226"/>
      <c r="F1960" s="226"/>
      <c r="G1960" s="225"/>
    </row>
    <row r="1961" spans="1:7" ht="18.75">
      <c r="A1961" s="234" t="s">
        <v>303</v>
      </c>
      <c r="B1961" s="234"/>
      <c r="C1961" s="234"/>
      <c r="D1961" s="234"/>
      <c r="E1961" s="234"/>
      <c r="F1961" s="234"/>
      <c r="G1961" s="234"/>
    </row>
    <row r="1962" spans="1:7" ht="36">
      <c r="A1962" s="215" t="s">
        <v>594</v>
      </c>
      <c r="B1962" s="215" t="s">
        <v>595</v>
      </c>
      <c r="C1962" s="215" t="s">
        <v>596</v>
      </c>
      <c r="D1962" s="215" t="s">
        <v>597</v>
      </c>
      <c r="E1962" s="215" t="s">
        <v>598</v>
      </c>
      <c r="F1962" s="215" t="s">
        <v>2754</v>
      </c>
      <c r="G1962" s="215" t="s">
        <v>2755</v>
      </c>
    </row>
    <row r="1963" spans="1:7" ht="14.25">
      <c r="A1963" s="261">
        <v>1</v>
      </c>
      <c r="B1963" s="261"/>
      <c r="C1963" s="238" t="s">
        <v>1393</v>
      </c>
      <c r="D1963" s="216" t="s">
        <v>1590</v>
      </c>
      <c r="E1963" s="224">
        <v>50</v>
      </c>
      <c r="F1963" s="231" t="s">
        <v>1264</v>
      </c>
      <c r="G1963" s="262"/>
    </row>
    <row r="1964" spans="1:7" ht="14.25">
      <c r="A1964" s="261">
        <v>2</v>
      </c>
      <c r="B1964" s="261"/>
      <c r="C1964" s="238" t="s">
        <v>1732</v>
      </c>
      <c r="D1964" s="216" t="s">
        <v>1733</v>
      </c>
      <c r="E1964" s="224">
        <v>100</v>
      </c>
      <c r="F1964" s="231" t="s">
        <v>1264</v>
      </c>
      <c r="G1964" s="262"/>
    </row>
    <row r="1965" spans="1:7" ht="14.25">
      <c r="A1965" s="261">
        <v>3</v>
      </c>
      <c r="B1965" s="261"/>
      <c r="C1965" s="238" t="s">
        <v>1734</v>
      </c>
      <c r="D1965" s="216" t="s">
        <v>1590</v>
      </c>
      <c r="E1965" s="224">
        <v>50</v>
      </c>
      <c r="F1965" s="231" t="s">
        <v>1264</v>
      </c>
      <c r="G1965" s="262"/>
    </row>
    <row r="1966" spans="1:7" ht="14.25">
      <c r="A1966" s="261">
        <v>4</v>
      </c>
      <c r="B1966" s="261"/>
      <c r="C1966" s="238" t="s">
        <v>1735</v>
      </c>
      <c r="D1966" s="216" t="s">
        <v>1590</v>
      </c>
      <c r="E1966" s="224">
        <f>100+100</f>
        <v>200</v>
      </c>
      <c r="F1966" s="231" t="s">
        <v>1264</v>
      </c>
      <c r="G1966" s="262"/>
    </row>
    <row r="1967" spans="1:7" ht="14.25">
      <c r="A1967" s="261">
        <v>5</v>
      </c>
      <c r="B1967" s="261"/>
      <c r="C1967" s="238" t="s">
        <v>1736</v>
      </c>
      <c r="D1967" s="216" t="s">
        <v>1590</v>
      </c>
      <c r="E1967" s="224">
        <f>100+100</f>
        <v>200</v>
      </c>
      <c r="F1967" s="231" t="s">
        <v>1264</v>
      </c>
      <c r="G1967" s="262"/>
    </row>
    <row r="1968" spans="1:7" ht="14.25">
      <c r="A1968" s="261">
        <v>6</v>
      </c>
      <c r="B1968" s="261"/>
      <c r="C1968" s="238" t="s">
        <v>1336</v>
      </c>
      <c r="D1968" s="216" t="s">
        <v>1337</v>
      </c>
      <c r="E1968" s="224">
        <f>100+100</f>
        <v>200</v>
      </c>
      <c r="F1968" s="231" t="s">
        <v>1264</v>
      </c>
      <c r="G1968" s="262"/>
    </row>
    <row r="1969" spans="1:7" ht="14.25">
      <c r="A1969" s="261">
        <v>7</v>
      </c>
      <c r="B1969" s="261"/>
      <c r="C1969" s="238" t="s">
        <v>1636</v>
      </c>
      <c r="D1969" s="216" t="s">
        <v>1339</v>
      </c>
      <c r="E1969" s="224">
        <f>100+200</f>
        <v>300</v>
      </c>
      <c r="F1969" s="231" t="s">
        <v>1264</v>
      </c>
      <c r="G1969" s="262"/>
    </row>
    <row r="1970" spans="1:7" ht="14.25">
      <c r="A1970" s="261">
        <v>8</v>
      </c>
      <c r="B1970" s="261"/>
      <c r="C1970" s="238" t="s">
        <v>805</v>
      </c>
      <c r="D1970" s="216" t="s">
        <v>1737</v>
      </c>
      <c r="E1970" s="224">
        <f>100+70</f>
        <v>170</v>
      </c>
      <c r="F1970" s="231" t="s">
        <v>1264</v>
      </c>
      <c r="G1970" s="262"/>
    </row>
    <row r="1971" spans="1:7" ht="14.25">
      <c r="A1971" s="261">
        <v>9</v>
      </c>
      <c r="B1971" s="261"/>
      <c r="C1971" s="238" t="s">
        <v>809</v>
      </c>
      <c r="D1971" s="216" t="s">
        <v>1385</v>
      </c>
      <c r="E1971" s="224">
        <f>100+150</f>
        <v>250</v>
      </c>
      <c r="F1971" s="231" t="s">
        <v>1264</v>
      </c>
      <c r="G1971" s="262"/>
    </row>
    <row r="1972" spans="1:7">
      <c r="A1972" s="261">
        <v>10</v>
      </c>
      <c r="B1972" s="261"/>
      <c r="C1972" s="238" t="s">
        <v>1353</v>
      </c>
      <c r="D1972" s="216" t="s">
        <v>1354</v>
      </c>
      <c r="E1972" s="224">
        <f>100+50+18*5</f>
        <v>240</v>
      </c>
      <c r="F1972" s="231" t="s">
        <v>1264</v>
      </c>
      <c r="G1972" s="223"/>
    </row>
    <row r="1973" spans="1:7">
      <c r="A1973" s="261">
        <v>11</v>
      </c>
      <c r="B1973" s="261"/>
      <c r="C1973" s="238" t="s">
        <v>1292</v>
      </c>
      <c r="D1973" s="216" t="s">
        <v>1590</v>
      </c>
      <c r="E1973" s="224">
        <f>100+50+12*5</f>
        <v>210</v>
      </c>
      <c r="F1973" s="231" t="s">
        <v>1264</v>
      </c>
      <c r="G1973" s="223"/>
    </row>
    <row r="1974" spans="1:7">
      <c r="A1974" s="261">
        <v>12</v>
      </c>
      <c r="B1974" s="261"/>
      <c r="C1974" s="238" t="s">
        <v>1738</v>
      </c>
      <c r="D1974" s="216" t="s">
        <v>1739</v>
      </c>
      <c r="E1974" s="224">
        <f>100+60</f>
        <v>160</v>
      </c>
      <c r="F1974" s="231" t="s">
        <v>1264</v>
      </c>
      <c r="G1974" s="223"/>
    </row>
    <row r="1975" spans="1:7">
      <c r="A1975" s="261">
        <v>13</v>
      </c>
      <c r="B1975" s="261"/>
      <c r="C1975" s="238" t="s">
        <v>1740</v>
      </c>
      <c r="D1975" s="216" t="s">
        <v>1590</v>
      </c>
      <c r="E1975" s="224">
        <f>100+50</f>
        <v>150</v>
      </c>
      <c r="F1975" s="231" t="s">
        <v>1264</v>
      </c>
      <c r="G1975" s="223"/>
    </row>
    <row r="1976" spans="1:7">
      <c r="A1976" s="261">
        <v>14</v>
      </c>
      <c r="B1976" s="261"/>
      <c r="C1976" s="238" t="s">
        <v>1741</v>
      </c>
      <c r="D1976" s="216" t="s">
        <v>1590</v>
      </c>
      <c r="E1976" s="224">
        <f>100+100</f>
        <v>200</v>
      </c>
      <c r="F1976" s="231" t="s">
        <v>1264</v>
      </c>
      <c r="G1976" s="223"/>
    </row>
    <row r="1977" spans="1:7">
      <c r="A1977" s="261">
        <v>15</v>
      </c>
      <c r="B1977" s="261"/>
      <c r="C1977" s="238" t="s">
        <v>1742</v>
      </c>
      <c r="D1977" s="216" t="s">
        <v>1590</v>
      </c>
      <c r="E1977" s="224">
        <f>200</f>
        <v>200</v>
      </c>
      <c r="F1977" s="231" t="s">
        <v>1264</v>
      </c>
      <c r="G1977" s="223"/>
    </row>
    <row r="1978" spans="1:7">
      <c r="A1978" s="261">
        <v>16</v>
      </c>
      <c r="B1978" s="261"/>
      <c r="C1978" s="238" t="s">
        <v>1743</v>
      </c>
      <c r="D1978" s="216" t="s">
        <v>1744</v>
      </c>
      <c r="E1978" s="224">
        <f>100+200</f>
        <v>300</v>
      </c>
      <c r="F1978" s="231" t="s">
        <v>1264</v>
      </c>
      <c r="G1978" s="223"/>
    </row>
    <row r="1979" spans="1:7">
      <c r="A1979" s="261">
        <v>17</v>
      </c>
      <c r="B1979" s="261"/>
      <c r="C1979" s="238" t="s">
        <v>669</v>
      </c>
      <c r="D1979" s="216" t="s">
        <v>1590</v>
      </c>
      <c r="E1979" s="224">
        <f>100+200</f>
        <v>300</v>
      </c>
      <c r="F1979" s="231" t="s">
        <v>1264</v>
      </c>
      <c r="G1979" s="223"/>
    </row>
    <row r="1980" spans="1:7">
      <c r="A1980" s="261">
        <v>18</v>
      </c>
      <c r="B1980" s="261"/>
      <c r="C1980" s="238" t="s">
        <v>1745</v>
      </c>
      <c r="D1980" s="216" t="s">
        <v>1590</v>
      </c>
      <c r="E1980" s="224">
        <f>100+100</f>
        <v>200</v>
      </c>
      <c r="F1980" s="231" t="s">
        <v>1264</v>
      </c>
      <c r="G1980" s="223"/>
    </row>
    <row r="1981" spans="1:7" ht="14.25">
      <c r="A1981" s="261">
        <v>19</v>
      </c>
      <c r="B1981" s="261"/>
      <c r="C1981" s="238" t="s">
        <v>1746</v>
      </c>
      <c r="D1981" s="216" t="s">
        <v>1590</v>
      </c>
      <c r="E1981" s="224">
        <f>100+200</f>
        <v>300</v>
      </c>
      <c r="F1981" s="231" t="s">
        <v>1264</v>
      </c>
      <c r="G1981" s="262"/>
    </row>
    <row r="1982" spans="1:7" ht="24">
      <c r="A1982" s="219" t="s">
        <v>620</v>
      </c>
      <c r="B1982" s="220"/>
      <c r="C1982" s="220"/>
      <c r="D1982" s="224"/>
      <c r="E1982" s="224">
        <f>SUM(E1963:E1981)</f>
        <v>3780</v>
      </c>
      <c r="F1982" s="223" t="s">
        <v>3085</v>
      </c>
      <c r="G1982" s="224" t="s">
        <v>1643</v>
      </c>
    </row>
    <row r="1983" spans="1:7">
      <c r="A1983" s="225"/>
      <c r="B1983" s="225"/>
      <c r="C1983" s="225"/>
      <c r="D1983" s="225"/>
      <c r="E1983" s="226"/>
      <c r="F1983" s="226"/>
      <c r="G1983" s="225"/>
    </row>
    <row r="1984" spans="1:7" ht="18.75">
      <c r="A1984" s="234" t="s">
        <v>3149</v>
      </c>
      <c r="B1984" s="234"/>
      <c r="C1984" s="234"/>
      <c r="D1984" s="234"/>
      <c r="E1984" s="234"/>
      <c r="F1984" s="234"/>
      <c r="G1984" s="234"/>
    </row>
    <row r="1985" spans="1:7" ht="36">
      <c r="A1985" s="215" t="s">
        <v>594</v>
      </c>
      <c r="B1985" s="215" t="s">
        <v>595</v>
      </c>
      <c r="C1985" s="215" t="s">
        <v>596</v>
      </c>
      <c r="D1985" s="215" t="s">
        <v>597</v>
      </c>
      <c r="E1985" s="215" t="s">
        <v>598</v>
      </c>
      <c r="F1985" s="215" t="s">
        <v>2754</v>
      </c>
      <c r="G1985" s="215" t="s">
        <v>2755</v>
      </c>
    </row>
    <row r="1986" spans="1:7">
      <c r="A1986" s="263">
        <v>1</v>
      </c>
      <c r="B1986" s="263"/>
      <c r="C1986" s="216" t="s">
        <v>1412</v>
      </c>
      <c r="D1986" s="216" t="s">
        <v>1747</v>
      </c>
      <c r="E1986" s="216">
        <v>50</v>
      </c>
      <c r="F1986" s="216" t="s">
        <v>1264</v>
      </c>
      <c r="G1986" s="264"/>
    </row>
    <row r="1987" spans="1:7">
      <c r="A1987" s="263">
        <v>2</v>
      </c>
      <c r="B1987" s="263"/>
      <c r="C1987" s="216" t="s">
        <v>1748</v>
      </c>
      <c r="D1987" s="216" t="s">
        <v>1749</v>
      </c>
      <c r="E1987" s="216">
        <v>200</v>
      </c>
      <c r="F1987" s="216" t="s">
        <v>1264</v>
      </c>
      <c r="G1987" s="264"/>
    </row>
    <row r="1988" spans="1:7">
      <c r="A1988" s="263">
        <v>3</v>
      </c>
      <c r="B1988" s="263"/>
      <c r="C1988" s="216" t="s">
        <v>678</v>
      </c>
      <c r="D1988" s="216" t="s">
        <v>1750</v>
      </c>
      <c r="E1988" s="216">
        <v>1800</v>
      </c>
      <c r="F1988" s="216" t="s">
        <v>1264</v>
      </c>
      <c r="G1988" s="264"/>
    </row>
    <row r="1989" spans="1:7">
      <c r="A1989" s="263">
        <v>4</v>
      </c>
      <c r="B1989" s="263"/>
      <c r="C1989" s="216" t="s">
        <v>1751</v>
      </c>
      <c r="D1989" s="216" t="s">
        <v>1752</v>
      </c>
      <c r="E1989" s="216">
        <v>50</v>
      </c>
      <c r="F1989" s="216" t="s">
        <v>1264</v>
      </c>
      <c r="G1989" s="264"/>
    </row>
    <row r="1990" spans="1:7">
      <c r="A1990" s="263">
        <v>5</v>
      </c>
      <c r="B1990" s="263"/>
      <c r="C1990" s="216" t="s">
        <v>1753</v>
      </c>
      <c r="D1990" s="216" t="s">
        <v>1752</v>
      </c>
      <c r="E1990" s="216">
        <v>100</v>
      </c>
      <c r="F1990" s="216" t="s">
        <v>1264</v>
      </c>
      <c r="G1990" s="264"/>
    </row>
    <row r="1991" spans="1:7">
      <c r="A1991" s="263">
        <v>6</v>
      </c>
      <c r="B1991" s="263"/>
      <c r="C1991" s="216" t="s">
        <v>1754</v>
      </c>
      <c r="D1991" s="216" t="s">
        <v>1749</v>
      </c>
      <c r="E1991" s="216">
        <f>100+100</f>
        <v>200</v>
      </c>
      <c r="F1991" s="216" t="s">
        <v>1264</v>
      </c>
      <c r="G1991" s="264"/>
    </row>
    <row r="1992" spans="1:7">
      <c r="A1992" s="263">
        <v>7</v>
      </c>
      <c r="B1992" s="263"/>
      <c r="C1992" s="216" t="s">
        <v>1353</v>
      </c>
      <c r="D1992" s="216" t="s">
        <v>1354</v>
      </c>
      <c r="E1992" s="216">
        <f>100+50+18*5</f>
        <v>240</v>
      </c>
      <c r="F1992" s="216" t="s">
        <v>1264</v>
      </c>
      <c r="G1992" s="264"/>
    </row>
    <row r="1993" spans="1:7">
      <c r="A1993" s="263">
        <v>8</v>
      </c>
      <c r="B1993" s="263"/>
      <c r="C1993" s="216" t="s">
        <v>1292</v>
      </c>
      <c r="D1993" s="216" t="s">
        <v>1755</v>
      </c>
      <c r="E1993" s="216">
        <f>100+50+12*5</f>
        <v>210</v>
      </c>
      <c r="F1993" s="216" t="s">
        <v>1264</v>
      </c>
      <c r="G1993" s="264"/>
    </row>
    <row r="1994" spans="1:7">
      <c r="A1994" s="263">
        <v>9</v>
      </c>
      <c r="B1994" s="263"/>
      <c r="C1994" s="216" t="s">
        <v>1756</v>
      </c>
      <c r="D1994" s="216" t="s">
        <v>1749</v>
      </c>
      <c r="E1994" s="216">
        <f>100+600*8</f>
        <v>4900</v>
      </c>
      <c r="F1994" s="216" t="s">
        <v>948</v>
      </c>
      <c r="G1994" s="264"/>
    </row>
    <row r="1995" spans="1:7">
      <c r="A1995" s="263">
        <v>10</v>
      </c>
      <c r="B1995" s="263"/>
      <c r="C1995" s="216" t="s">
        <v>574</v>
      </c>
      <c r="D1995" s="216" t="s">
        <v>1757</v>
      </c>
      <c r="E1995" s="216">
        <v>150</v>
      </c>
      <c r="F1995" s="216" t="s">
        <v>1264</v>
      </c>
      <c r="G1995" s="264"/>
    </row>
    <row r="1996" spans="1:7">
      <c r="A1996" s="263">
        <v>11</v>
      </c>
      <c r="B1996" s="263"/>
      <c r="C1996" s="216" t="s">
        <v>1743</v>
      </c>
      <c r="D1996" s="216" t="s">
        <v>1758</v>
      </c>
      <c r="E1996" s="216">
        <f>100+200</f>
        <v>300</v>
      </c>
      <c r="F1996" s="216" t="s">
        <v>1264</v>
      </c>
      <c r="G1996" s="264"/>
    </row>
    <row r="1997" spans="1:7">
      <c r="A1997" s="263">
        <v>12</v>
      </c>
      <c r="B1997" s="263"/>
      <c r="C1997" s="216" t="s">
        <v>1736</v>
      </c>
      <c r="D1997" s="216" t="s">
        <v>1749</v>
      </c>
      <c r="E1997" s="216">
        <f>100+100</f>
        <v>200</v>
      </c>
      <c r="F1997" s="216" t="s">
        <v>1264</v>
      </c>
      <c r="G1997" s="264"/>
    </row>
    <row r="1998" spans="1:7">
      <c r="A1998" s="263">
        <v>13</v>
      </c>
      <c r="B1998" s="263"/>
      <c r="C1998" s="216" t="s">
        <v>669</v>
      </c>
      <c r="D1998" s="216" t="s">
        <v>1749</v>
      </c>
      <c r="E1998" s="216">
        <v>400</v>
      </c>
      <c r="F1998" s="216" t="s">
        <v>1264</v>
      </c>
      <c r="G1998" s="264"/>
    </row>
    <row r="1999" spans="1:7">
      <c r="A1999" s="263">
        <v>14</v>
      </c>
      <c r="B1999" s="263"/>
      <c r="C1999" s="216" t="s">
        <v>809</v>
      </c>
      <c r="D1999" s="216" t="s">
        <v>1385</v>
      </c>
      <c r="E1999" s="216">
        <f>100+150</f>
        <v>250</v>
      </c>
      <c r="F1999" s="216" t="s">
        <v>1264</v>
      </c>
      <c r="G1999" s="264"/>
    </row>
    <row r="2000" spans="1:7">
      <c r="A2000" s="263">
        <v>15</v>
      </c>
      <c r="B2000" s="263"/>
      <c r="C2000" s="216" t="s">
        <v>1759</v>
      </c>
      <c r="D2000" s="216" t="s">
        <v>1749</v>
      </c>
      <c r="E2000" s="216">
        <f>100+24*5</f>
        <v>220</v>
      </c>
      <c r="F2000" s="216" t="s">
        <v>1397</v>
      </c>
      <c r="G2000" s="264"/>
    </row>
    <row r="2001" spans="1:7">
      <c r="A2001" s="263">
        <v>16</v>
      </c>
      <c r="B2001" s="263"/>
      <c r="C2001" s="216" t="s">
        <v>1760</v>
      </c>
      <c r="D2001" s="216" t="s">
        <v>1749</v>
      </c>
      <c r="E2001" s="216">
        <v>300</v>
      </c>
      <c r="F2001" s="216" t="s">
        <v>1264</v>
      </c>
      <c r="G2001" s="264"/>
    </row>
    <row r="2002" spans="1:7">
      <c r="A2002" s="263">
        <v>18</v>
      </c>
      <c r="B2002" s="263"/>
      <c r="C2002" s="216" t="s">
        <v>1638</v>
      </c>
      <c r="D2002" s="216" t="s">
        <v>1749</v>
      </c>
      <c r="E2002" s="216">
        <v>200</v>
      </c>
      <c r="F2002" s="216" t="s">
        <v>1264</v>
      </c>
      <c r="G2002" s="223"/>
    </row>
    <row r="2003" spans="1:7">
      <c r="A2003" s="263">
        <v>19</v>
      </c>
      <c r="B2003" s="263"/>
      <c r="C2003" s="216" t="s">
        <v>1761</v>
      </c>
      <c r="D2003" s="216" t="s">
        <v>1762</v>
      </c>
      <c r="E2003" s="216">
        <v>300</v>
      </c>
      <c r="F2003" s="216" t="s">
        <v>1264</v>
      </c>
      <c r="G2003" s="264"/>
    </row>
    <row r="2004" spans="1:7">
      <c r="A2004" s="263">
        <v>20</v>
      </c>
      <c r="B2004" s="263"/>
      <c r="C2004" s="216" t="s">
        <v>1763</v>
      </c>
      <c r="D2004" s="216" t="s">
        <v>1749</v>
      </c>
      <c r="E2004" s="216">
        <v>500</v>
      </c>
      <c r="F2004" s="216" t="s">
        <v>1264</v>
      </c>
      <c r="G2004" s="264"/>
    </row>
    <row r="2005" spans="1:7" ht="24">
      <c r="A2005" s="219" t="s">
        <v>620</v>
      </c>
      <c r="B2005" s="220"/>
      <c r="C2005" s="220"/>
      <c r="D2005" s="265"/>
      <c r="E2005" s="265">
        <f>SUM(E1986:E2004)</f>
        <v>10570</v>
      </c>
      <c r="F2005" s="223" t="s">
        <v>3085</v>
      </c>
      <c r="G2005" s="224" t="s">
        <v>1643</v>
      </c>
    </row>
    <row r="2006" spans="1:7">
      <c r="A2006" s="225"/>
      <c r="B2006" s="225"/>
      <c r="C2006" s="225"/>
      <c r="D2006" s="225"/>
      <c r="E2006" s="226"/>
      <c r="F2006" s="226"/>
      <c r="G2006" s="225"/>
    </row>
    <row r="2007" spans="1:7" ht="18.75">
      <c r="A2007" s="234" t="s">
        <v>305</v>
      </c>
      <c r="B2007" s="234"/>
      <c r="C2007" s="234"/>
      <c r="D2007" s="234"/>
      <c r="E2007" s="234"/>
      <c r="F2007" s="234"/>
      <c r="G2007" s="234"/>
    </row>
    <row r="2008" spans="1:7" ht="36">
      <c r="A2008" s="215" t="s">
        <v>594</v>
      </c>
      <c r="B2008" s="215" t="s">
        <v>595</v>
      </c>
      <c r="C2008" s="215" t="s">
        <v>596</v>
      </c>
      <c r="D2008" s="215" t="s">
        <v>597</v>
      </c>
      <c r="E2008" s="215" t="s">
        <v>598</v>
      </c>
      <c r="F2008" s="215" t="s">
        <v>2754</v>
      </c>
      <c r="G2008" s="215" t="s">
        <v>2755</v>
      </c>
    </row>
    <row r="2009" spans="1:7">
      <c r="A2009" s="259" t="s">
        <v>1697</v>
      </c>
      <c r="B2009" s="259"/>
      <c r="C2009" s="238" t="s">
        <v>495</v>
      </c>
      <c r="D2009" s="218" t="s">
        <v>1764</v>
      </c>
      <c r="E2009" s="224">
        <v>70</v>
      </c>
      <c r="F2009" s="231" t="s">
        <v>1259</v>
      </c>
      <c r="G2009" s="231"/>
    </row>
    <row r="2010" spans="1:7">
      <c r="A2010" s="259" t="s">
        <v>1699</v>
      </c>
      <c r="B2010" s="259"/>
      <c r="C2010" s="238" t="s">
        <v>1338</v>
      </c>
      <c r="D2010" s="217" t="s">
        <v>1765</v>
      </c>
      <c r="E2010" s="224">
        <f>200+200</f>
        <v>400</v>
      </c>
      <c r="F2010" s="231" t="s">
        <v>1259</v>
      </c>
      <c r="G2010" s="231"/>
    </row>
    <row r="2011" spans="1:7">
      <c r="A2011" s="259" t="s">
        <v>1701</v>
      </c>
      <c r="B2011" s="259"/>
      <c r="C2011" s="238" t="s">
        <v>1766</v>
      </c>
      <c r="D2011" s="217" t="s">
        <v>1767</v>
      </c>
      <c r="E2011" s="224">
        <f>200+200</f>
        <v>400</v>
      </c>
      <c r="F2011" s="231" t="s">
        <v>1397</v>
      </c>
      <c r="G2011" s="231"/>
    </row>
    <row r="2012" spans="1:7">
      <c r="A2012" s="259" t="s">
        <v>1704</v>
      </c>
      <c r="B2012" s="259"/>
      <c r="C2012" s="238" t="s">
        <v>1768</v>
      </c>
      <c r="D2012" s="217" t="s">
        <v>1769</v>
      </c>
      <c r="E2012" s="224">
        <f>100+100</f>
        <v>200</v>
      </c>
      <c r="F2012" s="231" t="s">
        <v>1397</v>
      </c>
      <c r="G2012" s="231"/>
    </row>
    <row r="2013" spans="1:7">
      <c r="A2013" s="259" t="s">
        <v>1706</v>
      </c>
      <c r="B2013" s="259"/>
      <c r="C2013" s="238" t="s">
        <v>1770</v>
      </c>
      <c r="D2013" s="218" t="s">
        <v>1771</v>
      </c>
      <c r="E2013" s="224">
        <f>90*2</f>
        <v>180</v>
      </c>
      <c r="F2013" s="231" t="s">
        <v>1397</v>
      </c>
      <c r="G2013" s="231"/>
    </row>
    <row r="2014" spans="1:7">
      <c r="A2014" s="259" t="s">
        <v>1709</v>
      </c>
      <c r="B2014" s="259"/>
      <c r="C2014" s="238" t="s">
        <v>1772</v>
      </c>
      <c r="D2014" s="218" t="s">
        <v>1764</v>
      </c>
      <c r="E2014" s="224">
        <v>300</v>
      </c>
      <c r="F2014" s="231" t="s">
        <v>1397</v>
      </c>
      <c r="G2014" s="231"/>
    </row>
    <row r="2015" spans="1:7" ht="24">
      <c r="A2015" s="219" t="s">
        <v>620</v>
      </c>
      <c r="B2015" s="220"/>
      <c r="C2015" s="220"/>
      <c r="D2015" s="224"/>
      <c r="E2015" s="223">
        <f>SUM(E2009:E2014)</f>
        <v>1550</v>
      </c>
      <c r="F2015" s="223" t="s">
        <v>3085</v>
      </c>
      <c r="G2015" s="224" t="s">
        <v>1357</v>
      </c>
    </row>
    <row r="2016" spans="1:7">
      <c r="A2016" s="225"/>
      <c r="B2016" s="225"/>
      <c r="C2016" s="225"/>
      <c r="D2016" s="225"/>
      <c r="E2016" s="226"/>
      <c r="F2016" s="226"/>
      <c r="G2016" s="225"/>
    </row>
    <row r="2017" spans="1:7" ht="18.75">
      <c r="A2017" s="234" t="s">
        <v>306</v>
      </c>
      <c r="B2017" s="234"/>
      <c r="C2017" s="234"/>
      <c r="D2017" s="234"/>
      <c r="E2017" s="234"/>
      <c r="F2017" s="234"/>
      <c r="G2017" s="234"/>
    </row>
    <row r="2018" spans="1:7" ht="36">
      <c r="A2018" s="215" t="s">
        <v>594</v>
      </c>
      <c r="B2018" s="215" t="s">
        <v>595</v>
      </c>
      <c r="C2018" s="215" t="s">
        <v>596</v>
      </c>
      <c r="D2018" s="215" t="s">
        <v>597</v>
      </c>
      <c r="E2018" s="215" t="s">
        <v>598</v>
      </c>
      <c r="F2018" s="215" t="s">
        <v>2754</v>
      </c>
      <c r="G2018" s="215" t="s">
        <v>2755</v>
      </c>
    </row>
    <row r="2019" spans="1:7">
      <c r="A2019" s="223">
        <v>1</v>
      </c>
      <c r="B2019" s="223"/>
      <c r="C2019" s="238" t="s">
        <v>1327</v>
      </c>
      <c r="D2019" s="223" t="s">
        <v>1773</v>
      </c>
      <c r="E2019" s="223">
        <v>50</v>
      </c>
      <c r="F2019" s="223" t="s">
        <v>1259</v>
      </c>
      <c r="G2019" s="223"/>
    </row>
    <row r="2020" spans="1:7">
      <c r="A2020" s="223">
        <v>2</v>
      </c>
      <c r="B2020" s="223"/>
      <c r="C2020" s="238" t="s">
        <v>648</v>
      </c>
      <c r="D2020" s="223" t="s">
        <v>1773</v>
      </c>
      <c r="E2020" s="223">
        <v>50</v>
      </c>
      <c r="F2020" s="223" t="s">
        <v>1259</v>
      </c>
      <c r="G2020" s="223"/>
    </row>
    <row r="2021" spans="1:7">
      <c r="A2021" s="223">
        <v>3</v>
      </c>
      <c r="B2021" s="223"/>
      <c r="C2021" s="238" t="s">
        <v>1450</v>
      </c>
      <c r="D2021" s="223" t="s">
        <v>1334</v>
      </c>
      <c r="E2021" s="223">
        <v>100</v>
      </c>
      <c r="F2021" s="223" t="s">
        <v>1264</v>
      </c>
      <c r="G2021" s="223"/>
    </row>
    <row r="2022" spans="1:7">
      <c r="A2022" s="223">
        <v>4</v>
      </c>
      <c r="B2022" s="223"/>
      <c r="C2022" s="238" t="s">
        <v>1383</v>
      </c>
      <c r="D2022" s="223" t="s">
        <v>1773</v>
      </c>
      <c r="E2022" s="223">
        <v>50</v>
      </c>
      <c r="F2022" s="223" t="s">
        <v>1259</v>
      </c>
      <c r="G2022" s="223"/>
    </row>
    <row r="2023" spans="1:7">
      <c r="A2023" s="223">
        <v>5</v>
      </c>
      <c r="B2023" s="223"/>
      <c r="C2023" s="238" t="s">
        <v>1343</v>
      </c>
      <c r="D2023" s="223" t="s">
        <v>1344</v>
      </c>
      <c r="E2023" s="223">
        <v>50</v>
      </c>
      <c r="F2023" s="223" t="s">
        <v>1259</v>
      </c>
      <c r="G2023" s="223"/>
    </row>
    <row r="2024" spans="1:7">
      <c r="A2024" s="223">
        <v>6</v>
      </c>
      <c r="B2024" s="223"/>
      <c r="C2024" s="238" t="s">
        <v>1350</v>
      </c>
      <c r="D2024" s="223" t="s">
        <v>1351</v>
      </c>
      <c r="E2024" s="223">
        <f t="shared" ref="E2024:E2029" si="3">100+100</f>
        <v>200</v>
      </c>
      <c r="F2024" s="223" t="s">
        <v>1264</v>
      </c>
      <c r="G2024" s="223"/>
    </row>
    <row r="2025" spans="1:7">
      <c r="A2025" s="223">
        <v>7</v>
      </c>
      <c r="B2025" s="223"/>
      <c r="C2025" s="238" t="s">
        <v>450</v>
      </c>
      <c r="D2025" s="223" t="s">
        <v>1774</v>
      </c>
      <c r="E2025" s="223">
        <f t="shared" si="3"/>
        <v>200</v>
      </c>
      <c r="F2025" s="223" t="s">
        <v>1264</v>
      </c>
      <c r="G2025" s="223"/>
    </row>
    <row r="2026" spans="1:7">
      <c r="A2026" s="223">
        <v>8</v>
      </c>
      <c r="B2026" s="223"/>
      <c r="C2026" s="238" t="s">
        <v>1775</v>
      </c>
      <c r="D2026" s="223" t="s">
        <v>1774</v>
      </c>
      <c r="E2026" s="223">
        <f t="shared" si="3"/>
        <v>200</v>
      </c>
      <c r="F2026" s="223" t="s">
        <v>1264</v>
      </c>
      <c r="G2026" s="223"/>
    </row>
    <row r="2027" spans="1:7">
      <c r="A2027" s="223">
        <v>9</v>
      </c>
      <c r="B2027" s="223"/>
      <c r="C2027" s="238" t="s">
        <v>1353</v>
      </c>
      <c r="D2027" s="223" t="s">
        <v>1354</v>
      </c>
      <c r="E2027" s="223">
        <f t="shared" si="3"/>
        <v>200</v>
      </c>
      <c r="F2027" s="223" t="s">
        <v>1387</v>
      </c>
      <c r="G2027" s="223"/>
    </row>
    <row r="2028" spans="1:7">
      <c r="A2028" s="223">
        <v>10</v>
      </c>
      <c r="B2028" s="223"/>
      <c r="C2028" s="238" t="s">
        <v>1474</v>
      </c>
      <c r="D2028" s="223" t="s">
        <v>1544</v>
      </c>
      <c r="E2028" s="223">
        <f t="shared" si="3"/>
        <v>200</v>
      </c>
      <c r="F2028" s="223" t="s">
        <v>1387</v>
      </c>
      <c r="G2028" s="223"/>
    </row>
    <row r="2029" spans="1:7">
      <c r="A2029" s="223">
        <v>11</v>
      </c>
      <c r="B2029" s="223"/>
      <c r="C2029" s="238" t="s">
        <v>1292</v>
      </c>
      <c r="D2029" s="223" t="s">
        <v>1544</v>
      </c>
      <c r="E2029" s="223">
        <f t="shared" si="3"/>
        <v>200</v>
      </c>
      <c r="F2029" s="223" t="s">
        <v>1387</v>
      </c>
      <c r="G2029" s="223"/>
    </row>
    <row r="2030" spans="1:7">
      <c r="A2030" s="223">
        <v>12</v>
      </c>
      <c r="B2030" s="223"/>
      <c r="C2030" s="238" t="s">
        <v>3117</v>
      </c>
      <c r="D2030" s="223" t="s">
        <v>1477</v>
      </c>
      <c r="E2030" s="223">
        <f>100+200</f>
        <v>300</v>
      </c>
      <c r="F2030" s="223" t="s">
        <v>1389</v>
      </c>
      <c r="G2030" s="223"/>
    </row>
    <row r="2031" spans="1:7">
      <c r="A2031" s="223">
        <v>13</v>
      </c>
      <c r="B2031" s="223"/>
      <c r="C2031" s="238" t="s">
        <v>1478</v>
      </c>
      <c r="D2031" s="223" t="s">
        <v>1539</v>
      </c>
      <c r="E2031" s="223">
        <f>100+200</f>
        <v>300</v>
      </c>
      <c r="F2031" s="223" t="s">
        <v>1264</v>
      </c>
      <c r="G2031" s="223"/>
    </row>
    <row r="2032" spans="1:7">
      <c r="A2032" s="223">
        <v>14</v>
      </c>
      <c r="B2032" s="223"/>
      <c r="C2032" s="238" t="s">
        <v>672</v>
      </c>
      <c r="D2032" s="223" t="s">
        <v>1776</v>
      </c>
      <c r="E2032" s="223">
        <f>200+100</f>
        <v>300</v>
      </c>
      <c r="F2032" s="223" t="s">
        <v>1530</v>
      </c>
      <c r="G2032" s="223"/>
    </row>
    <row r="2033" spans="1:7">
      <c r="A2033" s="223">
        <v>15</v>
      </c>
      <c r="B2033" s="223"/>
      <c r="C2033" s="238" t="s">
        <v>1455</v>
      </c>
      <c r="D2033" s="223" t="s">
        <v>1479</v>
      </c>
      <c r="E2033" s="223">
        <f>100+150</f>
        <v>250</v>
      </c>
      <c r="F2033" s="223" t="s">
        <v>1777</v>
      </c>
      <c r="G2033" s="223"/>
    </row>
    <row r="2034" spans="1:7" ht="24">
      <c r="A2034" s="223">
        <v>16</v>
      </c>
      <c r="B2034" s="223"/>
      <c r="C2034" s="238" t="s">
        <v>1355</v>
      </c>
      <c r="D2034" s="223" t="s">
        <v>1778</v>
      </c>
      <c r="E2034" s="223">
        <f>100+1000*8+50</f>
        <v>8150</v>
      </c>
      <c r="F2034" s="223" t="s">
        <v>1483</v>
      </c>
      <c r="G2034" s="223"/>
    </row>
    <row r="2035" spans="1:7">
      <c r="A2035" s="223">
        <v>17</v>
      </c>
      <c r="B2035" s="223"/>
      <c r="C2035" s="238" t="s">
        <v>1779</v>
      </c>
      <c r="D2035" s="223" t="s">
        <v>1773</v>
      </c>
      <c r="E2035" s="223">
        <v>50</v>
      </c>
      <c r="F2035" s="223" t="s">
        <v>1264</v>
      </c>
      <c r="G2035" s="223"/>
    </row>
    <row r="2036" spans="1:7" ht="24">
      <c r="A2036" s="219" t="s">
        <v>620</v>
      </c>
      <c r="B2036" s="220"/>
      <c r="C2036" s="220"/>
      <c r="D2036" s="224"/>
      <c r="E2036" s="223">
        <f>SUM(E2019:E2035)</f>
        <v>10850</v>
      </c>
      <c r="F2036" s="223" t="s">
        <v>3085</v>
      </c>
      <c r="G2036" s="224" t="s">
        <v>1357</v>
      </c>
    </row>
    <row r="2037" spans="1:7">
      <c r="A2037" s="229"/>
      <c r="B2037" s="229"/>
      <c r="C2037" s="229"/>
      <c r="D2037" s="229"/>
      <c r="E2037" s="230"/>
      <c r="F2037" s="230"/>
      <c r="G2037" s="229"/>
    </row>
    <row r="2038" spans="1:7" ht="18.75">
      <c r="A2038" s="234" t="s">
        <v>307</v>
      </c>
      <c r="B2038" s="234"/>
      <c r="C2038" s="234"/>
      <c r="D2038" s="234"/>
      <c r="E2038" s="234"/>
      <c r="F2038" s="234"/>
      <c r="G2038" s="234"/>
    </row>
    <row r="2039" spans="1:7" ht="36">
      <c r="A2039" s="215" t="s">
        <v>594</v>
      </c>
      <c r="B2039" s="215" t="s">
        <v>595</v>
      </c>
      <c r="C2039" s="215" t="s">
        <v>596</v>
      </c>
      <c r="D2039" s="215" t="s">
        <v>597</v>
      </c>
      <c r="E2039" s="215" t="s">
        <v>598</v>
      </c>
      <c r="F2039" s="215" t="s">
        <v>2754</v>
      </c>
      <c r="G2039" s="215" t="s">
        <v>2755</v>
      </c>
    </row>
    <row r="2040" spans="1:7">
      <c r="A2040" s="223">
        <v>1</v>
      </c>
      <c r="B2040" s="223"/>
      <c r="C2040" s="238" t="s">
        <v>1327</v>
      </c>
      <c r="D2040" s="223" t="s">
        <v>1773</v>
      </c>
      <c r="E2040" s="238">
        <v>50</v>
      </c>
      <c r="F2040" s="238" t="s">
        <v>1259</v>
      </c>
      <c r="G2040" s="223"/>
    </row>
    <row r="2041" spans="1:7">
      <c r="A2041" s="223">
        <v>2</v>
      </c>
      <c r="B2041" s="223"/>
      <c r="C2041" s="238" t="s">
        <v>648</v>
      </c>
      <c r="D2041" s="223" t="s">
        <v>1773</v>
      </c>
      <c r="E2041" s="238">
        <v>50</v>
      </c>
      <c r="F2041" s="238" t="s">
        <v>1259</v>
      </c>
      <c r="G2041" s="223"/>
    </row>
    <row r="2042" spans="1:7">
      <c r="A2042" s="223">
        <v>3</v>
      </c>
      <c r="B2042" s="223"/>
      <c r="C2042" s="238" t="s">
        <v>1450</v>
      </c>
      <c r="D2042" s="223" t="s">
        <v>1334</v>
      </c>
      <c r="E2042" s="238">
        <v>360</v>
      </c>
      <c r="F2042" s="238" t="s">
        <v>1264</v>
      </c>
      <c r="G2042" s="223"/>
    </row>
    <row r="2043" spans="1:7">
      <c r="A2043" s="223">
        <v>4</v>
      </c>
      <c r="B2043" s="223"/>
      <c r="C2043" s="238" t="s">
        <v>1383</v>
      </c>
      <c r="D2043" s="223" t="s">
        <v>1773</v>
      </c>
      <c r="E2043" s="238">
        <v>50</v>
      </c>
      <c r="F2043" s="238" t="s">
        <v>1259</v>
      </c>
      <c r="G2043" s="223"/>
    </row>
    <row r="2044" spans="1:7">
      <c r="A2044" s="223">
        <v>5</v>
      </c>
      <c r="B2044" s="223"/>
      <c r="C2044" s="238" t="s">
        <v>1343</v>
      </c>
      <c r="D2044" s="223" t="s">
        <v>1344</v>
      </c>
      <c r="E2044" s="238">
        <v>50</v>
      </c>
      <c r="F2044" s="238" t="s">
        <v>1259</v>
      </c>
      <c r="G2044" s="223"/>
    </row>
    <row r="2045" spans="1:7">
      <c r="A2045" s="223">
        <v>6</v>
      </c>
      <c r="B2045" s="223"/>
      <c r="C2045" s="238" t="s">
        <v>1350</v>
      </c>
      <c r="D2045" s="223" t="s">
        <v>1351</v>
      </c>
      <c r="E2045" s="238">
        <f>100+100</f>
        <v>200</v>
      </c>
      <c r="F2045" s="238" t="s">
        <v>1264</v>
      </c>
      <c r="G2045" s="223"/>
    </row>
    <row r="2046" spans="1:7">
      <c r="A2046" s="223">
        <v>7</v>
      </c>
      <c r="B2046" s="223"/>
      <c r="C2046" s="238" t="s">
        <v>450</v>
      </c>
      <c r="D2046" s="223" t="s">
        <v>1774</v>
      </c>
      <c r="E2046" s="238">
        <f>100+100</f>
        <v>200</v>
      </c>
      <c r="F2046" s="238" t="s">
        <v>1264</v>
      </c>
      <c r="G2046" s="223"/>
    </row>
    <row r="2047" spans="1:7">
      <c r="A2047" s="223">
        <v>8</v>
      </c>
      <c r="B2047" s="223"/>
      <c r="C2047" s="238" t="s">
        <v>1775</v>
      </c>
      <c r="D2047" s="223" t="s">
        <v>1774</v>
      </c>
      <c r="E2047" s="238">
        <f>100+100</f>
        <v>200</v>
      </c>
      <c r="F2047" s="238" t="s">
        <v>1264</v>
      </c>
      <c r="G2047" s="223"/>
    </row>
    <row r="2048" spans="1:7">
      <c r="A2048" s="223">
        <v>9</v>
      </c>
      <c r="B2048" s="223"/>
      <c r="C2048" s="238" t="s">
        <v>1292</v>
      </c>
      <c r="D2048" s="223" t="s">
        <v>1544</v>
      </c>
      <c r="E2048" s="238">
        <f>100+100</f>
        <v>200</v>
      </c>
      <c r="F2048" s="238" t="s">
        <v>1387</v>
      </c>
      <c r="G2048" s="223"/>
    </row>
    <row r="2049" spans="1:7">
      <c r="A2049" s="223">
        <v>10</v>
      </c>
      <c r="B2049" s="223"/>
      <c r="C2049" s="238" t="s">
        <v>1478</v>
      </c>
      <c r="D2049" s="223" t="s">
        <v>1539</v>
      </c>
      <c r="E2049" s="238">
        <f>100+200</f>
        <v>300</v>
      </c>
      <c r="F2049" s="238" t="s">
        <v>1264</v>
      </c>
      <c r="G2049" s="223"/>
    </row>
    <row r="2050" spans="1:7">
      <c r="A2050" s="223">
        <v>11</v>
      </c>
      <c r="B2050" s="223"/>
      <c r="C2050" s="238" t="s">
        <v>1631</v>
      </c>
      <c r="D2050" s="223" t="s">
        <v>1776</v>
      </c>
      <c r="E2050" s="238">
        <f>200+100</f>
        <v>300</v>
      </c>
      <c r="F2050" s="238" t="s">
        <v>1530</v>
      </c>
      <c r="G2050" s="223"/>
    </row>
    <row r="2051" spans="1:7">
      <c r="A2051" s="223">
        <v>12</v>
      </c>
      <c r="B2051" s="223"/>
      <c r="C2051" s="238" t="s">
        <v>1446</v>
      </c>
      <c r="D2051" s="223" t="s">
        <v>1780</v>
      </c>
      <c r="E2051" s="238">
        <f>100+168*8</f>
        <v>1444</v>
      </c>
      <c r="F2051" s="238" t="s">
        <v>1315</v>
      </c>
      <c r="G2051" s="223"/>
    </row>
    <row r="2052" spans="1:7">
      <c r="A2052" s="223">
        <v>13</v>
      </c>
      <c r="B2052" s="223"/>
      <c r="C2052" s="238" t="s">
        <v>1455</v>
      </c>
      <c r="D2052" s="223" t="s">
        <v>1479</v>
      </c>
      <c r="E2052" s="238">
        <f>100+150</f>
        <v>250</v>
      </c>
      <c r="F2052" s="238" t="s">
        <v>1777</v>
      </c>
      <c r="G2052" s="223"/>
    </row>
    <row r="2053" spans="1:7">
      <c r="A2053" s="223">
        <v>14</v>
      </c>
      <c r="B2053" s="223"/>
      <c r="C2053" s="238" t="s">
        <v>1779</v>
      </c>
      <c r="D2053" s="223" t="s">
        <v>1773</v>
      </c>
      <c r="E2053" s="238">
        <v>50</v>
      </c>
      <c r="F2053" s="238" t="s">
        <v>1264</v>
      </c>
      <c r="G2053" s="223"/>
    </row>
    <row r="2054" spans="1:7" ht="24">
      <c r="A2054" s="219" t="s">
        <v>620</v>
      </c>
      <c r="B2054" s="220"/>
      <c r="C2054" s="220"/>
      <c r="D2054" s="224"/>
      <c r="E2054" s="223">
        <f>SUM(E2040:E2053)</f>
        <v>3704</v>
      </c>
      <c r="F2054" s="223" t="s">
        <v>3085</v>
      </c>
      <c r="G2054" s="224" t="s">
        <v>1357</v>
      </c>
    </row>
    <row r="2055" spans="1:7">
      <c r="A2055" s="225"/>
      <c r="B2055" s="225"/>
      <c r="C2055" s="225"/>
      <c r="D2055" s="225"/>
      <c r="E2055" s="226"/>
      <c r="F2055" s="226"/>
      <c r="G2055" s="225"/>
    </row>
    <row r="2056" spans="1:7">
      <c r="A2056" s="225"/>
      <c r="B2056" s="225"/>
      <c r="C2056" s="225"/>
      <c r="D2056" s="225"/>
      <c r="E2056" s="226"/>
      <c r="F2056" s="226"/>
      <c r="G2056" s="225"/>
    </row>
    <row r="2057" spans="1:7" ht="18.75">
      <c r="A2057" s="234" t="s">
        <v>311</v>
      </c>
      <c r="B2057" s="234"/>
      <c r="C2057" s="234"/>
      <c r="D2057" s="234"/>
      <c r="E2057" s="234"/>
      <c r="F2057" s="234"/>
      <c r="G2057" s="234"/>
    </row>
    <row r="2058" spans="1:7" ht="36">
      <c r="A2058" s="215" t="s">
        <v>594</v>
      </c>
      <c r="B2058" s="215" t="s">
        <v>595</v>
      </c>
      <c r="C2058" s="215" t="s">
        <v>596</v>
      </c>
      <c r="D2058" s="215" t="s">
        <v>597</v>
      </c>
      <c r="E2058" s="215" t="s">
        <v>598</v>
      </c>
      <c r="F2058" s="215" t="s">
        <v>2754</v>
      </c>
      <c r="G2058" s="215" t="s">
        <v>2755</v>
      </c>
    </row>
    <row r="2059" spans="1:7">
      <c r="A2059" s="216">
        <v>1</v>
      </c>
      <c r="B2059" s="216"/>
      <c r="C2059" s="238" t="s">
        <v>1412</v>
      </c>
      <c r="D2059" s="238" t="s">
        <v>1781</v>
      </c>
      <c r="E2059" s="218">
        <v>50</v>
      </c>
      <c r="F2059" s="218" t="s">
        <v>1264</v>
      </c>
      <c r="G2059" s="217"/>
    </row>
    <row r="2060" spans="1:7">
      <c r="A2060" s="216">
        <v>2</v>
      </c>
      <c r="B2060" s="216"/>
      <c r="C2060" s="238" t="s">
        <v>1338</v>
      </c>
      <c r="D2060" s="217" t="s">
        <v>1339</v>
      </c>
      <c r="E2060" s="218">
        <v>180</v>
      </c>
      <c r="F2060" s="218" t="s">
        <v>1264</v>
      </c>
      <c r="G2060" s="217"/>
    </row>
    <row r="2061" spans="1:7">
      <c r="A2061" s="216">
        <v>3</v>
      </c>
      <c r="B2061" s="216"/>
      <c r="C2061" s="238" t="s">
        <v>1375</v>
      </c>
      <c r="D2061" s="238" t="s">
        <v>1781</v>
      </c>
      <c r="E2061" s="218">
        <v>160</v>
      </c>
      <c r="F2061" s="218" t="s">
        <v>1264</v>
      </c>
      <c r="G2061" s="217"/>
    </row>
    <row r="2062" spans="1:7">
      <c r="A2062" s="216">
        <v>4</v>
      </c>
      <c r="B2062" s="216"/>
      <c r="C2062" s="238" t="s">
        <v>648</v>
      </c>
      <c r="D2062" s="238" t="s">
        <v>1781</v>
      </c>
      <c r="E2062" s="218">
        <v>50</v>
      </c>
      <c r="F2062" s="218" t="s">
        <v>1264</v>
      </c>
      <c r="G2062" s="217"/>
    </row>
    <row r="2063" spans="1:7">
      <c r="A2063" s="216">
        <v>5</v>
      </c>
      <c r="B2063" s="216"/>
      <c r="C2063" s="238" t="s">
        <v>1343</v>
      </c>
      <c r="D2063" s="217" t="s">
        <v>1344</v>
      </c>
      <c r="E2063" s="218">
        <v>100</v>
      </c>
      <c r="F2063" s="218" t="s">
        <v>1264</v>
      </c>
      <c r="G2063" s="217"/>
    </row>
    <row r="2064" spans="1:7">
      <c r="A2064" s="216">
        <v>6</v>
      </c>
      <c r="B2064" s="216"/>
      <c r="C2064" s="238" t="s">
        <v>1341</v>
      </c>
      <c r="D2064" s="238" t="s">
        <v>1781</v>
      </c>
      <c r="E2064" s="218">
        <f>100+40</f>
        <v>140</v>
      </c>
      <c r="F2064" s="218" t="s">
        <v>1264</v>
      </c>
      <c r="G2064" s="217"/>
    </row>
    <row r="2065" spans="1:7">
      <c r="A2065" s="216">
        <v>7</v>
      </c>
      <c r="B2065" s="216"/>
      <c r="C2065" s="238" t="s">
        <v>588</v>
      </c>
      <c r="D2065" s="217" t="s">
        <v>1345</v>
      </c>
      <c r="E2065" s="218">
        <f>100+50</f>
        <v>150</v>
      </c>
      <c r="F2065" s="218" t="s">
        <v>1264</v>
      </c>
      <c r="G2065" s="217"/>
    </row>
    <row r="2066" spans="1:7">
      <c r="A2066" s="216">
        <v>8</v>
      </c>
      <c r="B2066" s="216"/>
      <c r="C2066" s="238" t="s">
        <v>1346</v>
      </c>
      <c r="D2066" s="216" t="s">
        <v>1347</v>
      </c>
      <c r="E2066" s="218">
        <f>100+60</f>
        <v>160</v>
      </c>
      <c r="F2066" s="218" t="s">
        <v>1264</v>
      </c>
      <c r="G2066" s="217"/>
    </row>
    <row r="2067" spans="1:7">
      <c r="A2067" s="216">
        <v>9</v>
      </c>
      <c r="B2067" s="216"/>
      <c r="C2067" s="238" t="s">
        <v>1782</v>
      </c>
      <c r="D2067" s="238" t="s">
        <v>1781</v>
      </c>
      <c r="E2067" s="218">
        <f>100+150</f>
        <v>250</v>
      </c>
      <c r="F2067" s="218" t="s">
        <v>1264</v>
      </c>
      <c r="G2067" s="217"/>
    </row>
    <row r="2068" spans="1:7">
      <c r="A2068" s="216">
        <v>10</v>
      </c>
      <c r="B2068" s="216"/>
      <c r="C2068" s="238" t="s">
        <v>1353</v>
      </c>
      <c r="D2068" s="218" t="s">
        <v>1359</v>
      </c>
      <c r="E2068" s="218">
        <f>100+1500</f>
        <v>1600</v>
      </c>
      <c r="F2068" s="218" t="s">
        <v>1783</v>
      </c>
      <c r="G2068" s="218"/>
    </row>
    <row r="2069" spans="1:7">
      <c r="A2069" s="216">
        <v>11</v>
      </c>
      <c r="B2069" s="216"/>
      <c r="C2069" s="238" t="s">
        <v>1358</v>
      </c>
      <c r="D2069" s="218" t="s">
        <v>1359</v>
      </c>
      <c r="E2069" s="218">
        <f>100+168*5</f>
        <v>940</v>
      </c>
      <c r="F2069" s="218" t="s">
        <v>1397</v>
      </c>
      <c r="G2069" s="218"/>
    </row>
    <row r="2070" spans="1:7">
      <c r="A2070" s="216">
        <v>12</v>
      </c>
      <c r="B2070" s="216"/>
      <c r="C2070" s="238" t="s">
        <v>1292</v>
      </c>
      <c r="D2070" s="218" t="s">
        <v>1359</v>
      </c>
      <c r="E2070" s="218">
        <f>100+168*5</f>
        <v>940</v>
      </c>
      <c r="F2070" s="218" t="s">
        <v>1397</v>
      </c>
      <c r="G2070" s="218"/>
    </row>
    <row r="2071" spans="1:7">
      <c r="A2071" s="216">
        <v>13</v>
      </c>
      <c r="B2071" s="216"/>
      <c r="C2071" s="238" t="s">
        <v>1386</v>
      </c>
      <c r="D2071" s="218" t="s">
        <v>1359</v>
      </c>
      <c r="E2071" s="218">
        <f>100+168*5</f>
        <v>940</v>
      </c>
      <c r="F2071" s="218" t="s">
        <v>1397</v>
      </c>
      <c r="G2071" s="218"/>
    </row>
    <row r="2072" spans="1:7">
      <c r="A2072" s="216">
        <v>14</v>
      </c>
      <c r="B2072" s="216"/>
      <c r="C2072" s="238" t="s">
        <v>1604</v>
      </c>
      <c r="D2072" s="218" t="s">
        <v>1359</v>
      </c>
      <c r="E2072" s="218">
        <f>100+48*5</f>
        <v>340</v>
      </c>
      <c r="F2072" s="218" t="s">
        <v>1387</v>
      </c>
      <c r="G2072" s="218"/>
    </row>
    <row r="2073" spans="1:7">
      <c r="A2073" s="216">
        <v>15</v>
      </c>
      <c r="B2073" s="216"/>
      <c r="C2073" s="238" t="s">
        <v>1520</v>
      </c>
      <c r="D2073" s="216" t="s">
        <v>1661</v>
      </c>
      <c r="E2073" s="218">
        <f>100+120*5</f>
        <v>700</v>
      </c>
      <c r="F2073" s="218" t="s">
        <v>1397</v>
      </c>
      <c r="G2073" s="239"/>
    </row>
    <row r="2074" spans="1:7">
      <c r="A2074" s="216">
        <v>16</v>
      </c>
      <c r="B2074" s="216"/>
      <c r="C2074" s="238" t="s">
        <v>1390</v>
      </c>
      <c r="D2074" s="217" t="s">
        <v>1391</v>
      </c>
      <c r="E2074" s="218">
        <f>100+120*8</f>
        <v>1060</v>
      </c>
      <c r="F2074" s="218" t="s">
        <v>1397</v>
      </c>
      <c r="G2074" s="266"/>
    </row>
    <row r="2075" spans="1:7" ht="24">
      <c r="A2075" s="219" t="s">
        <v>620</v>
      </c>
      <c r="B2075" s="220"/>
      <c r="C2075" s="220"/>
      <c r="D2075" s="224"/>
      <c r="E2075" s="218">
        <f>SUM(E2059:E2074)</f>
        <v>7760</v>
      </c>
      <c r="F2075" s="218" t="s">
        <v>3085</v>
      </c>
      <c r="G2075" s="224" t="s">
        <v>1357</v>
      </c>
    </row>
    <row r="2076" spans="1:7">
      <c r="A2076" s="225"/>
      <c r="B2076" s="225"/>
      <c r="C2076" s="225"/>
      <c r="D2076" s="225"/>
      <c r="E2076" s="226"/>
      <c r="F2076" s="226"/>
      <c r="G2076" s="225"/>
    </row>
    <row r="2077" spans="1:7" ht="18.75">
      <c r="A2077" s="234" t="s">
        <v>312</v>
      </c>
      <c r="B2077" s="234"/>
      <c r="C2077" s="234"/>
      <c r="D2077" s="234"/>
      <c r="E2077" s="234"/>
      <c r="F2077" s="234"/>
      <c r="G2077" s="234"/>
    </row>
    <row r="2078" spans="1:7" ht="36">
      <c r="A2078" s="215" t="s">
        <v>594</v>
      </c>
      <c r="B2078" s="215" t="s">
        <v>595</v>
      </c>
      <c r="C2078" s="215" t="s">
        <v>596</v>
      </c>
      <c r="D2078" s="215" t="s">
        <v>597</v>
      </c>
      <c r="E2078" s="215" t="s">
        <v>598</v>
      </c>
      <c r="F2078" s="215" t="s">
        <v>2754</v>
      </c>
      <c r="G2078" s="215" t="s">
        <v>2755</v>
      </c>
    </row>
    <row r="2079" spans="1:7">
      <c r="A2079" s="216">
        <v>1</v>
      </c>
      <c r="B2079" s="216"/>
      <c r="C2079" s="238" t="s">
        <v>1412</v>
      </c>
      <c r="D2079" s="238" t="s">
        <v>1781</v>
      </c>
      <c r="E2079" s="238">
        <v>50</v>
      </c>
      <c r="F2079" s="217" t="s">
        <v>1264</v>
      </c>
      <c r="G2079" s="217"/>
    </row>
    <row r="2080" spans="1:7">
      <c r="A2080" s="216">
        <v>2</v>
      </c>
      <c r="B2080" s="216"/>
      <c r="C2080" s="238" t="s">
        <v>1784</v>
      </c>
      <c r="D2080" s="238" t="s">
        <v>1374</v>
      </c>
      <c r="E2080" s="238">
        <v>100</v>
      </c>
      <c r="F2080" s="217" t="s">
        <v>1264</v>
      </c>
      <c r="G2080" s="217"/>
    </row>
    <row r="2081" spans="1:7">
      <c r="A2081" s="216">
        <v>3</v>
      </c>
      <c r="B2081" s="216"/>
      <c r="C2081" s="238" t="s">
        <v>1338</v>
      </c>
      <c r="D2081" s="217" t="s">
        <v>1339</v>
      </c>
      <c r="E2081" s="238">
        <v>180</v>
      </c>
      <c r="F2081" s="217" t="s">
        <v>1264</v>
      </c>
      <c r="G2081" s="217"/>
    </row>
    <row r="2082" spans="1:7">
      <c r="A2082" s="216">
        <v>4</v>
      </c>
      <c r="B2082" s="216"/>
      <c r="C2082" s="238" t="s">
        <v>1375</v>
      </c>
      <c r="D2082" s="238" t="s">
        <v>1781</v>
      </c>
      <c r="E2082" s="238">
        <v>160</v>
      </c>
      <c r="F2082" s="217" t="s">
        <v>1264</v>
      </c>
      <c r="G2082" s="217"/>
    </row>
    <row r="2083" spans="1:7">
      <c r="A2083" s="216">
        <v>5</v>
      </c>
      <c r="B2083" s="216"/>
      <c r="C2083" s="238" t="s">
        <v>648</v>
      </c>
      <c r="D2083" s="238" t="s">
        <v>1781</v>
      </c>
      <c r="E2083" s="238">
        <v>50</v>
      </c>
      <c r="F2083" s="217" t="s">
        <v>1264</v>
      </c>
      <c r="G2083" s="217"/>
    </row>
    <row r="2084" spans="1:7">
      <c r="A2084" s="216">
        <v>6</v>
      </c>
      <c r="B2084" s="216"/>
      <c r="C2084" s="238" t="s">
        <v>1343</v>
      </c>
      <c r="D2084" s="217" t="s">
        <v>1344</v>
      </c>
      <c r="E2084" s="238">
        <v>100</v>
      </c>
      <c r="F2084" s="217" t="s">
        <v>1264</v>
      </c>
      <c r="G2084" s="217"/>
    </row>
    <row r="2085" spans="1:7">
      <c r="A2085" s="216">
        <v>7</v>
      </c>
      <c r="B2085" s="216"/>
      <c r="C2085" s="238" t="s">
        <v>1341</v>
      </c>
      <c r="D2085" s="238" t="s">
        <v>1781</v>
      </c>
      <c r="E2085" s="238">
        <f>100+40</f>
        <v>140</v>
      </c>
      <c r="F2085" s="217" t="s">
        <v>1264</v>
      </c>
      <c r="G2085" s="217"/>
    </row>
    <row r="2086" spans="1:7">
      <c r="A2086" s="216">
        <v>8</v>
      </c>
      <c r="B2086" s="216"/>
      <c r="C2086" s="238" t="s">
        <v>588</v>
      </c>
      <c r="D2086" s="217" t="s">
        <v>1345</v>
      </c>
      <c r="E2086" s="238">
        <f>100+50</f>
        <v>150</v>
      </c>
      <c r="F2086" s="217" t="s">
        <v>1264</v>
      </c>
      <c r="G2086" s="217"/>
    </row>
    <row r="2087" spans="1:7">
      <c r="A2087" s="216">
        <v>9</v>
      </c>
      <c r="B2087" s="216"/>
      <c r="C2087" s="238" t="s">
        <v>1346</v>
      </c>
      <c r="D2087" s="216" t="s">
        <v>1347</v>
      </c>
      <c r="E2087" s="238">
        <f>100+60</f>
        <v>160</v>
      </c>
      <c r="F2087" s="217" t="s">
        <v>1264</v>
      </c>
      <c r="G2087" s="217"/>
    </row>
    <row r="2088" spans="1:7">
      <c r="A2088" s="216">
        <v>10</v>
      </c>
      <c r="B2088" s="216"/>
      <c r="C2088" s="238" t="s">
        <v>1782</v>
      </c>
      <c r="D2088" s="238" t="s">
        <v>1781</v>
      </c>
      <c r="E2088" s="238">
        <f>100+150</f>
        <v>250</v>
      </c>
      <c r="F2088" s="217" t="s">
        <v>1264</v>
      </c>
      <c r="G2088" s="217"/>
    </row>
    <row r="2089" spans="1:7">
      <c r="A2089" s="216">
        <v>11</v>
      </c>
      <c r="B2089" s="216"/>
      <c r="C2089" s="238" t="s">
        <v>1353</v>
      </c>
      <c r="D2089" s="218" t="s">
        <v>1359</v>
      </c>
      <c r="E2089" s="238">
        <f>100+1500</f>
        <v>1600</v>
      </c>
      <c r="F2089" s="217" t="s">
        <v>1783</v>
      </c>
      <c r="G2089" s="218"/>
    </row>
    <row r="2090" spans="1:7">
      <c r="A2090" s="216">
        <v>12</v>
      </c>
      <c r="B2090" s="216"/>
      <c r="C2090" s="238" t="s">
        <v>1358</v>
      </c>
      <c r="D2090" s="218" t="s">
        <v>1359</v>
      </c>
      <c r="E2090" s="238">
        <f>100+168*5</f>
        <v>940</v>
      </c>
      <c r="F2090" s="217" t="s">
        <v>1397</v>
      </c>
      <c r="G2090" s="218"/>
    </row>
    <row r="2091" spans="1:7">
      <c r="A2091" s="216">
        <v>13</v>
      </c>
      <c r="B2091" s="216"/>
      <c r="C2091" s="238" t="s">
        <v>1292</v>
      </c>
      <c r="D2091" s="218" t="s">
        <v>1359</v>
      </c>
      <c r="E2091" s="238">
        <f>100+168*5</f>
        <v>940</v>
      </c>
      <c r="F2091" s="217" t="s">
        <v>1397</v>
      </c>
      <c r="G2091" s="218"/>
    </row>
    <row r="2092" spans="1:7">
      <c r="A2092" s="216">
        <v>14</v>
      </c>
      <c r="B2092" s="216"/>
      <c r="C2092" s="238" t="s">
        <v>1386</v>
      </c>
      <c r="D2092" s="218" t="s">
        <v>1359</v>
      </c>
      <c r="E2092" s="238">
        <f>100+168*5</f>
        <v>940</v>
      </c>
      <c r="F2092" s="217" t="s">
        <v>1397</v>
      </c>
      <c r="G2092" s="218"/>
    </row>
    <row r="2093" spans="1:7">
      <c r="A2093" s="216">
        <v>15</v>
      </c>
      <c r="B2093" s="216"/>
      <c r="C2093" s="238" t="s">
        <v>1604</v>
      </c>
      <c r="D2093" s="218" t="s">
        <v>1359</v>
      </c>
      <c r="E2093" s="238">
        <f>100+48*5</f>
        <v>340</v>
      </c>
      <c r="F2093" s="217" t="s">
        <v>1387</v>
      </c>
      <c r="G2093" s="218"/>
    </row>
    <row r="2094" spans="1:7">
      <c r="A2094" s="216">
        <v>16</v>
      </c>
      <c r="B2094" s="216"/>
      <c r="C2094" s="238" t="s">
        <v>1520</v>
      </c>
      <c r="D2094" s="216" t="s">
        <v>1661</v>
      </c>
      <c r="E2094" s="238">
        <f>100+120*5</f>
        <v>700</v>
      </c>
      <c r="F2094" s="217" t="s">
        <v>1397</v>
      </c>
      <c r="G2094" s="239"/>
    </row>
    <row r="2095" spans="1:7">
      <c r="A2095" s="216">
        <v>17</v>
      </c>
      <c r="B2095" s="216"/>
      <c r="C2095" s="238" t="s">
        <v>1390</v>
      </c>
      <c r="D2095" s="217" t="s">
        <v>1391</v>
      </c>
      <c r="E2095" s="238">
        <f>100+120*8</f>
        <v>1060</v>
      </c>
      <c r="F2095" s="217" t="s">
        <v>1397</v>
      </c>
      <c r="G2095" s="266"/>
    </row>
    <row r="2096" spans="1:7" ht="24">
      <c r="A2096" s="219" t="s">
        <v>620</v>
      </c>
      <c r="B2096" s="220"/>
      <c r="C2096" s="220"/>
      <c r="D2096" s="224"/>
      <c r="E2096" s="223">
        <f>SUM(E2079:E2095)</f>
        <v>7860</v>
      </c>
      <c r="F2096" s="223" t="s">
        <v>3085</v>
      </c>
      <c r="G2096" s="224" t="s">
        <v>1357</v>
      </c>
    </row>
    <row r="2097" spans="1:7">
      <c r="A2097" s="225"/>
      <c r="B2097" s="225"/>
      <c r="C2097" s="225"/>
      <c r="D2097" s="225"/>
      <c r="E2097" s="226"/>
      <c r="F2097" s="226"/>
      <c r="G2097" s="225"/>
    </row>
    <row r="2098" spans="1:7" ht="18.75">
      <c r="A2098" s="234" t="s">
        <v>313</v>
      </c>
      <c r="B2098" s="234"/>
      <c r="C2098" s="234"/>
      <c r="D2098" s="234"/>
      <c r="E2098" s="234"/>
      <c r="F2098" s="234"/>
      <c r="G2098" s="234"/>
    </row>
    <row r="2099" spans="1:7" ht="36">
      <c r="A2099" s="215" t="s">
        <v>594</v>
      </c>
      <c r="B2099" s="215" t="s">
        <v>595</v>
      </c>
      <c r="C2099" s="215" t="s">
        <v>596</v>
      </c>
      <c r="D2099" s="215" t="s">
        <v>597</v>
      </c>
      <c r="E2099" s="215" t="s">
        <v>598</v>
      </c>
      <c r="F2099" s="215" t="s">
        <v>2754</v>
      </c>
      <c r="G2099" s="215" t="s">
        <v>2755</v>
      </c>
    </row>
    <row r="2100" spans="1:7">
      <c r="A2100" s="216">
        <v>1</v>
      </c>
      <c r="B2100" s="216"/>
      <c r="C2100" s="238" t="s">
        <v>1327</v>
      </c>
      <c r="D2100" s="217" t="s">
        <v>1785</v>
      </c>
      <c r="E2100" s="224">
        <v>40</v>
      </c>
      <c r="F2100" s="217" t="s">
        <v>1259</v>
      </c>
      <c r="G2100" s="217"/>
    </row>
    <row r="2101" spans="1:7">
      <c r="A2101" s="216">
        <v>2</v>
      </c>
      <c r="B2101" s="216"/>
      <c r="C2101" s="238" t="s">
        <v>1786</v>
      </c>
      <c r="D2101" s="217" t="s">
        <v>1362</v>
      </c>
      <c r="E2101" s="224">
        <v>50</v>
      </c>
      <c r="F2101" s="217" t="s">
        <v>1259</v>
      </c>
      <c r="G2101" s="217"/>
    </row>
    <row r="2102" spans="1:7">
      <c r="A2102" s="216">
        <v>3</v>
      </c>
      <c r="B2102" s="216"/>
      <c r="C2102" s="238" t="s">
        <v>1338</v>
      </c>
      <c r="D2102" s="217" t="s">
        <v>1339</v>
      </c>
      <c r="E2102" s="224">
        <v>180</v>
      </c>
      <c r="F2102" s="217" t="s">
        <v>1259</v>
      </c>
      <c r="G2102" s="217"/>
    </row>
    <row r="2103" spans="1:7">
      <c r="A2103" s="216">
        <v>4</v>
      </c>
      <c r="B2103" s="216"/>
      <c r="C2103" s="238" t="s">
        <v>1363</v>
      </c>
      <c r="D2103" s="217" t="s">
        <v>1364</v>
      </c>
      <c r="E2103" s="224">
        <v>80</v>
      </c>
      <c r="F2103" s="217" t="s">
        <v>1259</v>
      </c>
      <c r="G2103" s="217"/>
    </row>
    <row r="2104" spans="1:7">
      <c r="A2104" s="216">
        <v>5</v>
      </c>
      <c r="B2104" s="216"/>
      <c r="C2104" s="238" t="s">
        <v>1332</v>
      </c>
      <c r="D2104" s="217" t="s">
        <v>1785</v>
      </c>
      <c r="E2104" s="224">
        <v>100</v>
      </c>
      <c r="F2104" s="217" t="s">
        <v>1259</v>
      </c>
      <c r="G2104" s="217"/>
    </row>
    <row r="2105" spans="1:7">
      <c r="A2105" s="216">
        <v>6</v>
      </c>
      <c r="B2105" s="216"/>
      <c r="C2105" s="238" t="s">
        <v>648</v>
      </c>
      <c r="D2105" s="217" t="s">
        <v>1785</v>
      </c>
      <c r="E2105" s="224">
        <v>50</v>
      </c>
      <c r="F2105" s="217" t="s">
        <v>1259</v>
      </c>
      <c r="G2105" s="217"/>
    </row>
    <row r="2106" spans="1:7">
      <c r="A2106" s="216">
        <v>7</v>
      </c>
      <c r="B2106" s="216"/>
      <c r="C2106" s="238" t="s">
        <v>1341</v>
      </c>
      <c r="D2106" s="217" t="s">
        <v>1785</v>
      </c>
      <c r="E2106" s="224">
        <f>100+40</f>
        <v>140</v>
      </c>
      <c r="F2106" s="217" t="s">
        <v>1259</v>
      </c>
      <c r="G2106" s="217"/>
    </row>
    <row r="2107" spans="1:7">
      <c r="A2107" s="216">
        <v>8</v>
      </c>
      <c r="B2107" s="216"/>
      <c r="C2107" s="238" t="s">
        <v>1343</v>
      </c>
      <c r="D2107" s="217" t="s">
        <v>1344</v>
      </c>
      <c r="E2107" s="224">
        <v>100</v>
      </c>
      <c r="F2107" s="217" t="s">
        <v>1259</v>
      </c>
      <c r="G2107" s="217"/>
    </row>
    <row r="2108" spans="1:7">
      <c r="A2108" s="216">
        <v>9</v>
      </c>
      <c r="B2108" s="216"/>
      <c r="C2108" s="238" t="s">
        <v>588</v>
      </c>
      <c r="D2108" s="217" t="s">
        <v>1345</v>
      </c>
      <c r="E2108" s="224">
        <f>100+50</f>
        <v>150</v>
      </c>
      <c r="F2108" s="217" t="s">
        <v>1259</v>
      </c>
      <c r="G2108" s="217"/>
    </row>
    <row r="2109" spans="1:7">
      <c r="A2109" s="216">
        <v>10</v>
      </c>
      <c r="B2109" s="216"/>
      <c r="C2109" s="238" t="s">
        <v>1787</v>
      </c>
      <c r="D2109" s="218" t="s">
        <v>1788</v>
      </c>
      <c r="E2109" s="224">
        <f>100+100</f>
        <v>200</v>
      </c>
      <c r="F2109" s="217" t="s">
        <v>1264</v>
      </c>
      <c r="G2109" s="217"/>
    </row>
    <row r="2110" spans="1:7">
      <c r="A2110" s="216">
        <v>11</v>
      </c>
      <c r="B2110" s="216"/>
      <c r="C2110" s="238" t="s">
        <v>1353</v>
      </c>
      <c r="D2110" s="217" t="s">
        <v>1354</v>
      </c>
      <c r="E2110" s="224">
        <f>100+50</f>
        <v>150</v>
      </c>
      <c r="F2110" s="217" t="s">
        <v>1264</v>
      </c>
      <c r="G2110" s="217"/>
    </row>
    <row r="2111" spans="1:7">
      <c r="A2111" s="216">
        <v>12</v>
      </c>
      <c r="B2111" s="216"/>
      <c r="C2111" s="238" t="s">
        <v>1604</v>
      </c>
      <c r="D2111" s="218" t="s">
        <v>1359</v>
      </c>
      <c r="E2111" s="224">
        <f>100+100</f>
        <v>200</v>
      </c>
      <c r="F2111" s="217" t="s">
        <v>1264</v>
      </c>
      <c r="G2111" s="217"/>
    </row>
    <row r="2112" spans="1:7" ht="24">
      <c r="A2112" s="219" t="s">
        <v>620</v>
      </c>
      <c r="B2112" s="220"/>
      <c r="C2112" s="220"/>
      <c r="D2112" s="224"/>
      <c r="E2112" s="223">
        <f>SUM(E2100:E2111)</f>
        <v>1440</v>
      </c>
      <c r="F2112" s="223" t="s">
        <v>3085</v>
      </c>
      <c r="G2112" s="224" t="s">
        <v>1357</v>
      </c>
    </row>
    <row r="2113" spans="1:7">
      <c r="A2113" s="229"/>
      <c r="B2113" s="229"/>
      <c r="C2113" s="229"/>
      <c r="D2113" s="229"/>
      <c r="E2113" s="230"/>
      <c r="F2113" s="230"/>
      <c r="G2113" s="229"/>
    </row>
    <row r="2114" spans="1:7" ht="18.75">
      <c r="A2114" s="234" t="s">
        <v>314</v>
      </c>
      <c r="B2114" s="234"/>
      <c r="C2114" s="234"/>
      <c r="D2114" s="234"/>
      <c r="E2114" s="234"/>
      <c r="F2114" s="234"/>
      <c r="G2114" s="234"/>
    </row>
    <row r="2115" spans="1:7" ht="36">
      <c r="A2115" s="215" t="s">
        <v>594</v>
      </c>
      <c r="B2115" s="215" t="s">
        <v>595</v>
      </c>
      <c r="C2115" s="215" t="s">
        <v>596</v>
      </c>
      <c r="D2115" s="215" t="s">
        <v>597</v>
      </c>
      <c r="E2115" s="215" t="s">
        <v>598</v>
      </c>
      <c r="F2115" s="215" t="s">
        <v>2754</v>
      </c>
      <c r="G2115" s="215" t="s">
        <v>2755</v>
      </c>
    </row>
    <row r="2116" spans="1:7">
      <c r="A2116" s="216">
        <v>1</v>
      </c>
      <c r="B2116" s="216"/>
      <c r="C2116" s="238" t="s">
        <v>1327</v>
      </c>
      <c r="D2116" s="217" t="s">
        <v>1785</v>
      </c>
      <c r="E2116" s="224">
        <v>40</v>
      </c>
      <c r="F2116" s="217" t="s">
        <v>1259</v>
      </c>
      <c r="G2116" s="217"/>
    </row>
    <row r="2117" spans="1:7">
      <c r="A2117" s="216">
        <v>2</v>
      </c>
      <c r="B2117" s="216"/>
      <c r="C2117" s="238" t="s">
        <v>1363</v>
      </c>
      <c r="D2117" s="217" t="s">
        <v>1364</v>
      </c>
      <c r="E2117" s="224">
        <v>80</v>
      </c>
      <c r="F2117" s="217" t="s">
        <v>1259</v>
      </c>
      <c r="G2117" s="217"/>
    </row>
    <row r="2118" spans="1:7">
      <c r="A2118" s="216">
        <v>3</v>
      </c>
      <c r="B2118" s="216"/>
      <c r="C2118" s="238" t="s">
        <v>627</v>
      </c>
      <c r="D2118" s="217" t="s">
        <v>1370</v>
      </c>
      <c r="E2118" s="224">
        <v>40</v>
      </c>
      <c r="F2118" s="217" t="s">
        <v>1259</v>
      </c>
      <c r="G2118" s="217"/>
    </row>
    <row r="2119" spans="1:7">
      <c r="A2119" s="216">
        <v>4</v>
      </c>
      <c r="B2119" s="216"/>
      <c r="C2119" s="238" t="s">
        <v>648</v>
      </c>
      <c r="D2119" s="217" t="s">
        <v>1785</v>
      </c>
      <c r="E2119" s="224">
        <v>50</v>
      </c>
      <c r="F2119" s="217" t="s">
        <v>1259</v>
      </c>
      <c r="G2119" s="217"/>
    </row>
    <row r="2120" spans="1:7">
      <c r="A2120" s="216">
        <v>5</v>
      </c>
      <c r="B2120" s="216"/>
      <c r="C2120" s="238" t="s">
        <v>1789</v>
      </c>
      <c r="D2120" s="217" t="s">
        <v>1785</v>
      </c>
      <c r="E2120" s="224">
        <f>100+50</f>
        <v>150</v>
      </c>
      <c r="F2120" s="217" t="s">
        <v>1264</v>
      </c>
      <c r="G2120" s="217"/>
    </row>
    <row r="2121" spans="1:7">
      <c r="A2121" s="216">
        <v>6</v>
      </c>
      <c r="B2121" s="216"/>
      <c r="C2121" s="238" t="s">
        <v>1343</v>
      </c>
      <c r="D2121" s="217" t="s">
        <v>1344</v>
      </c>
      <c r="E2121" s="224">
        <v>100</v>
      </c>
      <c r="F2121" s="217" t="s">
        <v>1259</v>
      </c>
      <c r="G2121" s="217"/>
    </row>
    <row r="2122" spans="1:7">
      <c r="A2122" s="216">
        <v>7</v>
      </c>
      <c r="B2122" s="216"/>
      <c r="C2122" s="238" t="s">
        <v>1341</v>
      </c>
      <c r="D2122" s="217" t="s">
        <v>1785</v>
      </c>
      <c r="E2122" s="224">
        <f>100+40</f>
        <v>140</v>
      </c>
      <c r="F2122" s="217" t="s">
        <v>1259</v>
      </c>
      <c r="G2122" s="217"/>
    </row>
    <row r="2123" spans="1:7">
      <c r="A2123" s="216">
        <v>8</v>
      </c>
      <c r="B2123" s="216"/>
      <c r="C2123" s="238" t="s">
        <v>1348</v>
      </c>
      <c r="D2123" s="217" t="s">
        <v>1349</v>
      </c>
      <c r="E2123" s="224">
        <f>100+70</f>
        <v>170</v>
      </c>
      <c r="F2123" s="217" t="s">
        <v>1259</v>
      </c>
      <c r="G2123" s="217"/>
    </row>
    <row r="2124" spans="1:7">
      <c r="A2124" s="216">
        <v>9</v>
      </c>
      <c r="B2124" s="216"/>
      <c r="C2124" s="238" t="s">
        <v>650</v>
      </c>
      <c r="D2124" s="217" t="s">
        <v>1785</v>
      </c>
      <c r="E2124" s="224">
        <f>100+100</f>
        <v>200</v>
      </c>
      <c r="F2124" s="217" t="s">
        <v>1259</v>
      </c>
      <c r="G2124" s="217"/>
    </row>
    <row r="2125" spans="1:7">
      <c r="A2125" s="216">
        <v>10</v>
      </c>
      <c r="B2125" s="216"/>
      <c r="C2125" s="238" t="s">
        <v>1332</v>
      </c>
      <c r="D2125" s="217" t="s">
        <v>1785</v>
      </c>
      <c r="E2125" s="224">
        <f>100+5*42</f>
        <v>310</v>
      </c>
      <c r="F2125" s="217" t="s">
        <v>1264</v>
      </c>
      <c r="G2125" s="217"/>
    </row>
    <row r="2126" spans="1:7">
      <c r="A2126" s="216">
        <v>11</v>
      </c>
      <c r="B2126" s="216"/>
      <c r="C2126" s="238" t="s">
        <v>1358</v>
      </c>
      <c r="D2126" s="218" t="s">
        <v>1359</v>
      </c>
      <c r="E2126" s="224">
        <f>100+100+5*18</f>
        <v>290</v>
      </c>
      <c r="F2126" s="217" t="s">
        <v>1264</v>
      </c>
      <c r="G2126" s="217"/>
    </row>
    <row r="2127" spans="1:7" ht="24">
      <c r="A2127" s="219" t="s">
        <v>620</v>
      </c>
      <c r="B2127" s="220"/>
      <c r="C2127" s="220"/>
      <c r="D2127" s="224"/>
      <c r="E2127" s="223">
        <f>SUM(E2116:E2126)</f>
        <v>1570</v>
      </c>
      <c r="F2127" s="223" t="s">
        <v>3085</v>
      </c>
      <c r="G2127" s="224" t="s">
        <v>1357</v>
      </c>
    </row>
    <row r="2128" spans="1:7">
      <c r="A2128" s="229"/>
      <c r="B2128" s="229"/>
      <c r="C2128" s="229"/>
      <c r="D2128" s="229"/>
      <c r="E2128" s="230"/>
      <c r="F2128" s="230"/>
      <c r="G2128" s="229"/>
    </row>
    <row r="2129" spans="1:7" ht="18.75">
      <c r="A2129" s="234" t="s">
        <v>315</v>
      </c>
      <c r="B2129" s="234"/>
      <c r="C2129" s="234"/>
      <c r="D2129" s="234"/>
      <c r="E2129" s="234"/>
      <c r="F2129" s="234"/>
      <c r="G2129" s="234"/>
    </row>
    <row r="2130" spans="1:7" ht="36">
      <c r="A2130" s="215" t="s">
        <v>594</v>
      </c>
      <c r="B2130" s="215" t="s">
        <v>595</v>
      </c>
      <c r="C2130" s="215" t="s">
        <v>596</v>
      </c>
      <c r="D2130" s="215" t="s">
        <v>597</v>
      </c>
      <c r="E2130" s="215" t="s">
        <v>598</v>
      </c>
      <c r="F2130" s="215" t="s">
        <v>2754</v>
      </c>
      <c r="G2130" s="215" t="s">
        <v>2755</v>
      </c>
    </row>
    <row r="2131" spans="1:7">
      <c r="A2131" s="216">
        <v>1</v>
      </c>
      <c r="B2131" s="216"/>
      <c r="C2131" s="238" t="s">
        <v>1327</v>
      </c>
      <c r="D2131" s="217" t="s">
        <v>1785</v>
      </c>
      <c r="E2131" s="224">
        <v>40</v>
      </c>
      <c r="F2131" s="217" t="s">
        <v>1259</v>
      </c>
      <c r="G2131" s="217"/>
    </row>
    <row r="2132" spans="1:7">
      <c r="A2132" s="216">
        <v>2</v>
      </c>
      <c r="B2132" s="216"/>
      <c r="C2132" s="238" t="s">
        <v>1363</v>
      </c>
      <c r="D2132" s="217" t="s">
        <v>1364</v>
      </c>
      <c r="E2132" s="224">
        <v>80</v>
      </c>
      <c r="F2132" s="217" t="s">
        <v>1259</v>
      </c>
      <c r="G2132" s="217"/>
    </row>
    <row r="2133" spans="1:7">
      <c r="A2133" s="216">
        <v>3</v>
      </c>
      <c r="B2133" s="216"/>
      <c r="C2133" s="238" t="s">
        <v>627</v>
      </c>
      <c r="D2133" s="217" t="s">
        <v>1370</v>
      </c>
      <c r="E2133" s="224">
        <v>40</v>
      </c>
      <c r="F2133" s="217" t="s">
        <v>1259</v>
      </c>
      <c r="G2133" s="217"/>
    </row>
    <row r="2134" spans="1:7">
      <c r="A2134" s="216">
        <v>4</v>
      </c>
      <c r="B2134" s="216"/>
      <c r="C2134" s="238" t="s">
        <v>648</v>
      </c>
      <c r="D2134" s="217" t="s">
        <v>1785</v>
      </c>
      <c r="E2134" s="224">
        <v>50</v>
      </c>
      <c r="F2134" s="217" t="s">
        <v>1259</v>
      </c>
      <c r="G2134" s="217"/>
    </row>
    <row r="2135" spans="1:7">
      <c r="A2135" s="216">
        <v>5</v>
      </c>
      <c r="B2135" s="216"/>
      <c r="C2135" s="238" t="s">
        <v>1789</v>
      </c>
      <c r="D2135" s="217" t="s">
        <v>1785</v>
      </c>
      <c r="E2135" s="224">
        <f>100+50</f>
        <v>150</v>
      </c>
      <c r="F2135" s="217" t="s">
        <v>1264</v>
      </c>
      <c r="G2135" s="217"/>
    </row>
    <row r="2136" spans="1:7">
      <c r="A2136" s="216">
        <v>6</v>
      </c>
      <c r="B2136" s="216"/>
      <c r="C2136" s="238" t="s">
        <v>1343</v>
      </c>
      <c r="D2136" s="217" t="s">
        <v>1344</v>
      </c>
      <c r="E2136" s="224">
        <v>100</v>
      </c>
      <c r="F2136" s="217" t="s">
        <v>1259</v>
      </c>
      <c r="G2136" s="217"/>
    </row>
    <row r="2137" spans="1:7">
      <c r="A2137" s="216">
        <v>7</v>
      </c>
      <c r="B2137" s="216"/>
      <c r="C2137" s="238" t="s">
        <v>1341</v>
      </c>
      <c r="D2137" s="217" t="s">
        <v>1785</v>
      </c>
      <c r="E2137" s="224">
        <f>100+40</f>
        <v>140</v>
      </c>
      <c r="F2137" s="217" t="s">
        <v>1259</v>
      </c>
      <c r="G2137" s="217"/>
    </row>
    <row r="2138" spans="1:7">
      <c r="A2138" s="216">
        <v>8</v>
      </c>
      <c r="B2138" s="216"/>
      <c r="C2138" s="238" t="s">
        <v>1348</v>
      </c>
      <c r="D2138" s="217" t="s">
        <v>1349</v>
      </c>
      <c r="E2138" s="224">
        <f>100+70</f>
        <v>170</v>
      </c>
      <c r="F2138" s="217" t="s">
        <v>1259</v>
      </c>
      <c r="G2138" s="217"/>
    </row>
    <row r="2139" spans="1:7">
      <c r="A2139" s="216">
        <v>9</v>
      </c>
      <c r="B2139" s="216"/>
      <c r="C2139" s="238" t="s">
        <v>1332</v>
      </c>
      <c r="D2139" s="217" t="s">
        <v>1785</v>
      </c>
      <c r="E2139" s="224">
        <f>100+5*42</f>
        <v>310</v>
      </c>
      <c r="F2139" s="217" t="s">
        <v>1264</v>
      </c>
      <c r="G2139" s="217"/>
    </row>
    <row r="2140" spans="1:7">
      <c r="A2140" s="216">
        <v>10</v>
      </c>
      <c r="B2140" s="216"/>
      <c r="C2140" s="238" t="s">
        <v>1358</v>
      </c>
      <c r="D2140" s="218" t="s">
        <v>1359</v>
      </c>
      <c r="E2140" s="224">
        <f>100+100+12*5</f>
        <v>260</v>
      </c>
      <c r="F2140" s="217" t="s">
        <v>1264</v>
      </c>
      <c r="G2140" s="217"/>
    </row>
    <row r="2141" spans="1:7" ht="24">
      <c r="A2141" s="219" t="s">
        <v>620</v>
      </c>
      <c r="B2141" s="220"/>
      <c r="C2141" s="220"/>
      <c r="D2141" s="224"/>
      <c r="E2141" s="223">
        <f>SUM(E2131:E2140)</f>
        <v>1340</v>
      </c>
      <c r="F2141" s="223" t="s">
        <v>3085</v>
      </c>
      <c r="G2141" s="224" t="s">
        <v>1357</v>
      </c>
    </row>
    <row r="2142" spans="1:7">
      <c r="A2142" s="229"/>
      <c r="B2142" s="229"/>
      <c r="C2142" s="229"/>
      <c r="D2142" s="229"/>
      <c r="E2142" s="230"/>
      <c r="F2142" s="230"/>
      <c r="G2142" s="229"/>
    </row>
    <row r="2143" spans="1:7" ht="18.75">
      <c r="A2143" s="234" t="s">
        <v>316</v>
      </c>
      <c r="B2143" s="234"/>
      <c r="C2143" s="234"/>
      <c r="D2143" s="234"/>
      <c r="E2143" s="234"/>
      <c r="F2143" s="234"/>
      <c r="G2143" s="234"/>
    </row>
    <row r="2144" spans="1:7" ht="36">
      <c r="A2144" s="215" t="s">
        <v>594</v>
      </c>
      <c r="B2144" s="215" t="s">
        <v>595</v>
      </c>
      <c r="C2144" s="215" t="s">
        <v>596</v>
      </c>
      <c r="D2144" s="215" t="s">
        <v>597</v>
      </c>
      <c r="E2144" s="215" t="s">
        <v>598</v>
      </c>
      <c r="F2144" s="215" t="s">
        <v>2754</v>
      </c>
      <c r="G2144" s="215" t="s">
        <v>2755</v>
      </c>
    </row>
    <row r="2145" spans="1:7">
      <c r="A2145" s="216">
        <v>1</v>
      </c>
      <c r="B2145" s="216"/>
      <c r="C2145" s="238" t="s">
        <v>1327</v>
      </c>
      <c r="D2145" s="217" t="s">
        <v>1785</v>
      </c>
      <c r="E2145" s="224">
        <v>40</v>
      </c>
      <c r="F2145" s="217" t="s">
        <v>1259</v>
      </c>
      <c r="G2145" s="217"/>
    </row>
    <row r="2146" spans="1:7">
      <c r="A2146" s="216">
        <v>2</v>
      </c>
      <c r="B2146" s="216"/>
      <c r="C2146" s="238" t="s">
        <v>1363</v>
      </c>
      <c r="D2146" s="217" t="s">
        <v>1364</v>
      </c>
      <c r="E2146" s="224">
        <v>80</v>
      </c>
      <c r="F2146" s="217" t="s">
        <v>1259</v>
      </c>
      <c r="G2146" s="217"/>
    </row>
    <row r="2147" spans="1:7">
      <c r="A2147" s="216">
        <v>3</v>
      </c>
      <c r="B2147" s="216"/>
      <c r="C2147" s="238" t="s">
        <v>627</v>
      </c>
      <c r="D2147" s="217" t="s">
        <v>1370</v>
      </c>
      <c r="E2147" s="224">
        <v>40</v>
      </c>
      <c r="F2147" s="217" t="s">
        <v>1259</v>
      </c>
      <c r="G2147" s="217"/>
    </row>
    <row r="2148" spans="1:7">
      <c r="A2148" s="216">
        <v>4</v>
      </c>
      <c r="B2148" s="216"/>
      <c r="C2148" s="238" t="s">
        <v>1336</v>
      </c>
      <c r="D2148" s="218" t="s">
        <v>1337</v>
      </c>
      <c r="E2148" s="224">
        <v>100</v>
      </c>
      <c r="F2148" s="217" t="s">
        <v>1259</v>
      </c>
      <c r="G2148" s="217"/>
    </row>
    <row r="2149" spans="1:7">
      <c r="A2149" s="216">
        <v>5</v>
      </c>
      <c r="B2149" s="216"/>
      <c r="C2149" s="238" t="s">
        <v>1338</v>
      </c>
      <c r="D2149" s="217" t="s">
        <v>1339</v>
      </c>
      <c r="E2149" s="224">
        <v>180</v>
      </c>
      <c r="F2149" s="217" t="s">
        <v>1259</v>
      </c>
      <c r="G2149" s="217"/>
    </row>
    <row r="2150" spans="1:7">
      <c r="A2150" s="216">
        <v>6</v>
      </c>
      <c r="B2150" s="216"/>
      <c r="C2150" s="238" t="s">
        <v>648</v>
      </c>
      <c r="D2150" s="217" t="s">
        <v>1785</v>
      </c>
      <c r="E2150" s="224">
        <v>50</v>
      </c>
      <c r="F2150" s="217" t="s">
        <v>1259</v>
      </c>
      <c r="G2150" s="217"/>
    </row>
    <row r="2151" spans="1:7">
      <c r="A2151" s="216">
        <v>7</v>
      </c>
      <c r="B2151" s="216"/>
      <c r="C2151" s="238" t="s">
        <v>1790</v>
      </c>
      <c r="D2151" s="217" t="s">
        <v>1785</v>
      </c>
      <c r="E2151" s="224">
        <f>100+50</f>
        <v>150</v>
      </c>
      <c r="F2151" s="217" t="s">
        <v>1264</v>
      </c>
      <c r="G2151" s="217"/>
    </row>
    <row r="2152" spans="1:7">
      <c r="A2152" s="216">
        <v>8</v>
      </c>
      <c r="B2152" s="216"/>
      <c r="C2152" s="238" t="s">
        <v>1343</v>
      </c>
      <c r="D2152" s="217" t="s">
        <v>1344</v>
      </c>
      <c r="E2152" s="224">
        <v>100</v>
      </c>
      <c r="F2152" s="217" t="s">
        <v>1259</v>
      </c>
      <c r="G2152" s="217"/>
    </row>
    <row r="2153" spans="1:7">
      <c r="A2153" s="216">
        <v>9</v>
      </c>
      <c r="B2153" s="216"/>
      <c r="C2153" s="238" t="s">
        <v>1341</v>
      </c>
      <c r="D2153" s="217" t="s">
        <v>1785</v>
      </c>
      <c r="E2153" s="224">
        <f>100+40</f>
        <v>140</v>
      </c>
      <c r="F2153" s="217" t="s">
        <v>1259</v>
      </c>
      <c r="G2153" s="217"/>
    </row>
    <row r="2154" spans="1:7">
      <c r="A2154" s="216">
        <v>10</v>
      </c>
      <c r="B2154" s="216"/>
      <c r="C2154" s="238" t="s">
        <v>1350</v>
      </c>
      <c r="D2154" s="217" t="s">
        <v>1351</v>
      </c>
      <c r="E2154" s="224">
        <f>100+100</f>
        <v>200</v>
      </c>
      <c r="F2154" s="217" t="s">
        <v>1259</v>
      </c>
      <c r="G2154" s="217"/>
    </row>
    <row r="2155" spans="1:7">
      <c r="A2155" s="216">
        <v>11</v>
      </c>
      <c r="B2155" s="216"/>
      <c r="C2155" s="238" t="s">
        <v>887</v>
      </c>
      <c r="D2155" s="218" t="s">
        <v>1352</v>
      </c>
      <c r="E2155" s="224">
        <f>100+60</f>
        <v>160</v>
      </c>
      <c r="F2155" s="217" t="s">
        <v>1259</v>
      </c>
      <c r="G2155" s="217"/>
    </row>
    <row r="2156" spans="1:7">
      <c r="A2156" s="216">
        <v>12</v>
      </c>
      <c r="B2156" s="216"/>
      <c r="C2156" s="238" t="s">
        <v>1332</v>
      </c>
      <c r="D2156" s="217" t="s">
        <v>1785</v>
      </c>
      <c r="E2156" s="224">
        <f>100+5*42</f>
        <v>310</v>
      </c>
      <c r="F2156" s="217" t="s">
        <v>1264</v>
      </c>
      <c r="G2156" s="217"/>
    </row>
    <row r="2157" spans="1:7" ht="24">
      <c r="A2157" s="219" t="s">
        <v>620</v>
      </c>
      <c r="B2157" s="220"/>
      <c r="C2157" s="220"/>
      <c r="D2157" s="224"/>
      <c r="E2157" s="223">
        <f>SUM(E2145:E2156)</f>
        <v>1550</v>
      </c>
      <c r="F2157" s="223" t="s">
        <v>3085</v>
      </c>
      <c r="G2157" s="224" t="s">
        <v>1357</v>
      </c>
    </row>
    <row r="2158" spans="1:7">
      <c r="A2158" s="229"/>
      <c r="B2158" s="229"/>
      <c r="C2158" s="229"/>
      <c r="D2158" s="229"/>
      <c r="E2158" s="230"/>
      <c r="F2158" s="230"/>
      <c r="G2158" s="229"/>
    </row>
    <row r="2159" spans="1:7" ht="18.75">
      <c r="A2159" s="234" t="s">
        <v>317</v>
      </c>
      <c r="B2159" s="234"/>
      <c r="C2159" s="234"/>
      <c r="D2159" s="234"/>
      <c r="E2159" s="234"/>
      <c r="F2159" s="234"/>
      <c r="G2159" s="234"/>
    </row>
    <row r="2160" spans="1:7" ht="36">
      <c r="A2160" s="215" t="s">
        <v>594</v>
      </c>
      <c r="B2160" s="215" t="s">
        <v>595</v>
      </c>
      <c r="C2160" s="215" t="s">
        <v>596</v>
      </c>
      <c r="D2160" s="215" t="s">
        <v>597</v>
      </c>
      <c r="E2160" s="215" t="s">
        <v>598</v>
      </c>
      <c r="F2160" s="215" t="s">
        <v>2754</v>
      </c>
      <c r="G2160" s="215" t="s">
        <v>2755</v>
      </c>
    </row>
    <row r="2161" spans="1:7">
      <c r="A2161" s="216">
        <v>1</v>
      </c>
      <c r="B2161" s="216"/>
      <c r="C2161" s="238" t="s">
        <v>1327</v>
      </c>
      <c r="D2161" s="217" t="s">
        <v>1785</v>
      </c>
      <c r="E2161" s="217">
        <v>40</v>
      </c>
      <c r="F2161" s="217" t="s">
        <v>1259</v>
      </c>
      <c r="G2161" s="217"/>
    </row>
    <row r="2162" spans="1:7">
      <c r="A2162" s="216">
        <v>2</v>
      </c>
      <c r="B2162" s="216"/>
      <c r="C2162" s="238" t="s">
        <v>1363</v>
      </c>
      <c r="D2162" s="217" t="s">
        <v>1364</v>
      </c>
      <c r="E2162" s="217">
        <v>80</v>
      </c>
      <c r="F2162" s="217" t="s">
        <v>1259</v>
      </c>
      <c r="G2162" s="217"/>
    </row>
    <row r="2163" spans="1:7">
      <c r="A2163" s="216">
        <v>3</v>
      </c>
      <c r="B2163" s="216"/>
      <c r="C2163" s="238" t="s">
        <v>627</v>
      </c>
      <c r="D2163" s="217" t="s">
        <v>1370</v>
      </c>
      <c r="E2163" s="217">
        <v>40</v>
      </c>
      <c r="F2163" s="217" t="s">
        <v>1259</v>
      </c>
      <c r="G2163" s="217"/>
    </row>
    <row r="2164" spans="1:7">
      <c r="A2164" s="216">
        <v>4</v>
      </c>
      <c r="B2164" s="216"/>
      <c r="C2164" s="238" t="s">
        <v>1336</v>
      </c>
      <c r="D2164" s="218" t="s">
        <v>1337</v>
      </c>
      <c r="E2164" s="217">
        <v>100</v>
      </c>
      <c r="F2164" s="217" t="s">
        <v>1259</v>
      </c>
      <c r="G2164" s="217"/>
    </row>
    <row r="2165" spans="1:7">
      <c r="A2165" s="216">
        <v>5</v>
      </c>
      <c r="B2165" s="216"/>
      <c r="C2165" s="238" t="s">
        <v>1338</v>
      </c>
      <c r="D2165" s="217" t="s">
        <v>1339</v>
      </c>
      <c r="E2165" s="217">
        <v>180</v>
      </c>
      <c r="F2165" s="217" t="s">
        <v>1259</v>
      </c>
      <c r="G2165" s="217"/>
    </row>
    <row r="2166" spans="1:7">
      <c r="A2166" s="216">
        <v>6</v>
      </c>
      <c r="B2166" s="216"/>
      <c r="C2166" s="238" t="s">
        <v>648</v>
      </c>
      <c r="D2166" s="217" t="s">
        <v>1785</v>
      </c>
      <c r="E2166" s="217">
        <v>50</v>
      </c>
      <c r="F2166" s="217" t="s">
        <v>1259</v>
      </c>
      <c r="G2166" s="217"/>
    </row>
    <row r="2167" spans="1:7">
      <c r="A2167" s="216">
        <v>7</v>
      </c>
      <c r="B2167" s="216"/>
      <c r="C2167" s="238" t="s">
        <v>1790</v>
      </c>
      <c r="D2167" s="217" t="s">
        <v>1785</v>
      </c>
      <c r="E2167" s="217">
        <f>100+50</f>
        <v>150</v>
      </c>
      <c r="F2167" s="217" t="s">
        <v>1264</v>
      </c>
      <c r="G2167" s="217"/>
    </row>
    <row r="2168" spans="1:7">
      <c r="A2168" s="216">
        <v>9</v>
      </c>
      <c r="B2168" s="216"/>
      <c r="C2168" s="238" t="s">
        <v>1343</v>
      </c>
      <c r="D2168" s="217" t="s">
        <v>1344</v>
      </c>
      <c r="E2168" s="217">
        <v>100</v>
      </c>
      <c r="F2168" s="217" t="s">
        <v>1259</v>
      </c>
      <c r="G2168" s="217"/>
    </row>
    <row r="2169" spans="1:7">
      <c r="A2169" s="216">
        <v>10</v>
      </c>
      <c r="B2169" s="216"/>
      <c r="C2169" s="238" t="s">
        <v>1341</v>
      </c>
      <c r="D2169" s="217" t="s">
        <v>1785</v>
      </c>
      <c r="E2169" s="217">
        <f>100+40</f>
        <v>140</v>
      </c>
      <c r="F2169" s="217" t="s">
        <v>1259</v>
      </c>
      <c r="G2169" s="217"/>
    </row>
    <row r="2170" spans="1:7">
      <c r="A2170" s="216">
        <v>11</v>
      </c>
      <c r="B2170" s="216"/>
      <c r="C2170" s="238" t="s">
        <v>1350</v>
      </c>
      <c r="D2170" s="217" t="s">
        <v>1351</v>
      </c>
      <c r="E2170" s="217">
        <f>100+100</f>
        <v>200</v>
      </c>
      <c r="F2170" s="217" t="s">
        <v>1259</v>
      </c>
      <c r="G2170" s="217"/>
    </row>
    <row r="2171" spans="1:7">
      <c r="A2171" s="216">
        <v>12</v>
      </c>
      <c r="B2171" s="216"/>
      <c r="C2171" s="238" t="s">
        <v>887</v>
      </c>
      <c r="D2171" s="218" t="s">
        <v>1352</v>
      </c>
      <c r="E2171" s="217">
        <f>100+60</f>
        <v>160</v>
      </c>
      <c r="F2171" s="217" t="s">
        <v>1259</v>
      </c>
      <c r="G2171" s="217"/>
    </row>
    <row r="2172" spans="1:7">
      <c r="A2172" s="216">
        <v>13</v>
      </c>
      <c r="B2172" s="216"/>
      <c r="C2172" s="238" t="s">
        <v>588</v>
      </c>
      <c r="D2172" s="217" t="s">
        <v>1345</v>
      </c>
      <c r="E2172" s="217">
        <f>100+50</f>
        <v>150</v>
      </c>
      <c r="F2172" s="217" t="s">
        <v>1259</v>
      </c>
      <c r="G2172" s="217"/>
    </row>
    <row r="2173" spans="1:7" ht="24">
      <c r="A2173" s="216">
        <v>16</v>
      </c>
      <c r="B2173" s="216"/>
      <c r="C2173" s="238" t="s">
        <v>1791</v>
      </c>
      <c r="D2173" s="217" t="s">
        <v>1785</v>
      </c>
      <c r="E2173" s="217">
        <f>100+40</f>
        <v>140</v>
      </c>
      <c r="F2173" s="217" t="s">
        <v>1264</v>
      </c>
      <c r="G2173" s="217"/>
    </row>
    <row r="2174" spans="1:7">
      <c r="A2174" s="216">
        <v>17</v>
      </c>
      <c r="B2174" s="216"/>
      <c r="C2174" s="238" t="s">
        <v>1332</v>
      </c>
      <c r="D2174" s="217" t="s">
        <v>1785</v>
      </c>
      <c r="E2174" s="217">
        <f>100+100+5*42</f>
        <v>410</v>
      </c>
      <c r="F2174" s="217" t="s">
        <v>1264</v>
      </c>
      <c r="G2174" s="217"/>
    </row>
    <row r="2175" spans="1:7">
      <c r="A2175" s="216">
        <v>19</v>
      </c>
      <c r="B2175" s="216"/>
      <c r="C2175" s="238" t="s">
        <v>1353</v>
      </c>
      <c r="D2175" s="217" t="s">
        <v>1354</v>
      </c>
      <c r="E2175" s="217">
        <f>100+8*5</f>
        <v>140</v>
      </c>
      <c r="F2175" s="217" t="s">
        <v>1264</v>
      </c>
      <c r="G2175" s="217"/>
    </row>
    <row r="2176" spans="1:7">
      <c r="A2176" s="216">
        <v>20</v>
      </c>
      <c r="B2176" s="216"/>
      <c r="C2176" s="238" t="s">
        <v>1604</v>
      </c>
      <c r="D2176" s="218" t="s">
        <v>1359</v>
      </c>
      <c r="E2176" s="217">
        <f>100+100</f>
        <v>200</v>
      </c>
      <c r="F2176" s="217" t="s">
        <v>1264</v>
      </c>
      <c r="G2176" s="217"/>
    </row>
    <row r="2177" spans="1:7">
      <c r="A2177" s="216">
        <v>21</v>
      </c>
      <c r="B2177" s="216"/>
      <c r="C2177" s="238" t="s">
        <v>1792</v>
      </c>
      <c r="D2177" s="218" t="s">
        <v>1359</v>
      </c>
      <c r="E2177" s="217">
        <f>100+100+5*18</f>
        <v>290</v>
      </c>
      <c r="F2177" s="217" t="s">
        <v>1264</v>
      </c>
      <c r="G2177" s="217"/>
    </row>
    <row r="2178" spans="1:7" ht="24">
      <c r="A2178" s="216">
        <v>22</v>
      </c>
      <c r="B2178" s="216"/>
      <c r="C2178" s="238" t="s">
        <v>1793</v>
      </c>
      <c r="D2178" s="216" t="s">
        <v>1356</v>
      </c>
      <c r="E2178" s="217">
        <f>100+200*8</f>
        <v>1700</v>
      </c>
      <c r="F2178" s="217" t="s">
        <v>1397</v>
      </c>
      <c r="G2178" s="266"/>
    </row>
    <row r="2179" spans="1:7" ht="24">
      <c r="A2179" s="219" t="s">
        <v>620</v>
      </c>
      <c r="B2179" s="220"/>
      <c r="C2179" s="220"/>
      <c r="D2179" s="224"/>
      <c r="E2179" s="223">
        <f>SUM(E2161:E2178)</f>
        <v>4270</v>
      </c>
      <c r="F2179" s="223" t="s">
        <v>3085</v>
      </c>
      <c r="G2179" s="224" t="s">
        <v>1357</v>
      </c>
    </row>
    <row r="2180" spans="1:7">
      <c r="A2180" s="225"/>
      <c r="B2180" s="225"/>
      <c r="C2180" s="225"/>
      <c r="D2180" s="225"/>
      <c r="E2180" s="226"/>
      <c r="F2180" s="226"/>
      <c r="G2180" s="225"/>
    </row>
    <row r="2181" spans="1:7" ht="18.75">
      <c r="A2181" s="234" t="s">
        <v>3150</v>
      </c>
      <c r="B2181" s="234"/>
      <c r="C2181" s="234"/>
      <c r="D2181" s="234"/>
      <c r="E2181" s="234"/>
      <c r="F2181" s="234"/>
      <c r="G2181" s="234"/>
    </row>
    <row r="2182" spans="1:7" ht="36">
      <c r="A2182" s="215" t="s">
        <v>594</v>
      </c>
      <c r="B2182" s="215" t="s">
        <v>595</v>
      </c>
      <c r="C2182" s="215" t="s">
        <v>596</v>
      </c>
      <c r="D2182" s="215" t="s">
        <v>597</v>
      </c>
      <c r="E2182" s="215" t="s">
        <v>598</v>
      </c>
      <c r="F2182" s="215" t="s">
        <v>2754</v>
      </c>
      <c r="G2182" s="215" t="s">
        <v>2755</v>
      </c>
    </row>
    <row r="2183" spans="1:7">
      <c r="A2183" s="259" t="s">
        <v>1697</v>
      </c>
      <c r="B2183" s="260"/>
      <c r="C2183" s="238" t="s">
        <v>495</v>
      </c>
      <c r="D2183" s="238" t="s">
        <v>1794</v>
      </c>
      <c r="E2183" s="238">
        <v>80</v>
      </c>
      <c r="F2183" s="238" t="s">
        <v>1259</v>
      </c>
      <c r="G2183" s="231"/>
    </row>
    <row r="2184" spans="1:7">
      <c r="A2184" s="259" t="s">
        <v>1699</v>
      </c>
      <c r="B2184" s="259"/>
      <c r="C2184" s="238" t="s">
        <v>574</v>
      </c>
      <c r="D2184" s="238" t="s">
        <v>1700</v>
      </c>
      <c r="E2184" s="238">
        <v>150</v>
      </c>
      <c r="F2184" s="238" t="s">
        <v>1259</v>
      </c>
      <c r="G2184" s="231"/>
    </row>
    <row r="2185" spans="1:7">
      <c r="A2185" s="259" t="s">
        <v>1701</v>
      </c>
      <c r="B2185" s="260"/>
      <c r="C2185" s="238" t="s">
        <v>1702</v>
      </c>
      <c r="D2185" s="238" t="s">
        <v>1703</v>
      </c>
      <c r="E2185" s="238">
        <v>210</v>
      </c>
      <c r="F2185" s="238" t="s">
        <v>1264</v>
      </c>
      <c r="G2185" s="231"/>
    </row>
    <row r="2186" spans="1:7">
      <c r="A2186" s="259" t="s">
        <v>1704</v>
      </c>
      <c r="B2186" s="259"/>
      <c r="C2186" s="238" t="s">
        <v>1558</v>
      </c>
      <c r="D2186" s="238" t="s">
        <v>1705</v>
      </c>
      <c r="E2186" s="238">
        <v>100</v>
      </c>
      <c r="F2186" s="238" t="s">
        <v>1259</v>
      </c>
      <c r="G2186" s="231"/>
    </row>
    <row r="2187" spans="1:7">
      <c r="A2187" s="259" t="s">
        <v>1706</v>
      </c>
      <c r="B2187" s="259"/>
      <c r="C2187" s="238" t="s">
        <v>1707</v>
      </c>
      <c r="D2187" s="238" t="s">
        <v>1708</v>
      </c>
      <c r="E2187" s="238">
        <v>160</v>
      </c>
      <c r="F2187" s="238" t="s">
        <v>1259</v>
      </c>
      <c r="G2187" s="231"/>
    </row>
    <row r="2188" spans="1:7">
      <c r="A2188" s="259" t="s">
        <v>1709</v>
      </c>
      <c r="B2188" s="259"/>
      <c r="C2188" s="238" t="s">
        <v>1375</v>
      </c>
      <c r="D2188" s="238" t="s">
        <v>1708</v>
      </c>
      <c r="E2188" s="238">
        <v>160</v>
      </c>
      <c r="F2188" s="238" t="s">
        <v>1264</v>
      </c>
      <c r="G2188" s="231"/>
    </row>
    <row r="2189" spans="1:7">
      <c r="A2189" s="259" t="s">
        <v>1712</v>
      </c>
      <c r="B2189" s="260"/>
      <c r="C2189" s="238" t="s">
        <v>1710</v>
      </c>
      <c r="D2189" s="238" t="s">
        <v>1711</v>
      </c>
      <c r="E2189" s="238">
        <v>680</v>
      </c>
      <c r="F2189" s="238" t="s">
        <v>948</v>
      </c>
      <c r="G2189" s="231"/>
    </row>
    <row r="2190" spans="1:7">
      <c r="A2190" s="267" t="s">
        <v>1715</v>
      </c>
      <c r="B2190" s="267"/>
      <c r="C2190" s="238" t="s">
        <v>1795</v>
      </c>
      <c r="D2190" s="238" t="s">
        <v>1796</v>
      </c>
      <c r="E2190" s="238">
        <v>660</v>
      </c>
      <c r="F2190" s="238" t="s">
        <v>948</v>
      </c>
      <c r="G2190" s="231"/>
    </row>
    <row r="2191" spans="1:7">
      <c r="A2191" s="268"/>
      <c r="B2191" s="268"/>
      <c r="C2191" s="238" t="s">
        <v>1797</v>
      </c>
      <c r="D2191" s="238"/>
      <c r="E2191" s="238">
        <v>660</v>
      </c>
      <c r="F2191" s="238" t="s">
        <v>948</v>
      </c>
      <c r="G2191" s="231"/>
    </row>
    <row r="2192" spans="1:7">
      <c r="A2192" s="259" t="s">
        <v>1719</v>
      </c>
      <c r="B2192" s="260"/>
      <c r="C2192" s="238" t="s">
        <v>1713</v>
      </c>
      <c r="D2192" s="238" t="s">
        <v>1869</v>
      </c>
      <c r="E2192" s="238">
        <v>660</v>
      </c>
      <c r="F2192" s="238" t="s">
        <v>948</v>
      </c>
      <c r="G2192" s="231"/>
    </row>
    <row r="2193" spans="1:7">
      <c r="A2193" s="259" t="s">
        <v>1722</v>
      </c>
      <c r="B2193" s="260"/>
      <c r="C2193" s="238" t="s">
        <v>1716</v>
      </c>
      <c r="D2193" s="238" t="s">
        <v>1870</v>
      </c>
      <c r="E2193" s="238">
        <v>750</v>
      </c>
      <c r="F2193" s="238" t="s">
        <v>1718</v>
      </c>
      <c r="G2193" s="231"/>
    </row>
    <row r="2194" spans="1:7">
      <c r="A2194" s="259" t="s">
        <v>1723</v>
      </c>
      <c r="B2194" s="260"/>
      <c r="C2194" s="238" t="s">
        <v>1798</v>
      </c>
      <c r="D2194" s="238" t="s">
        <v>1720</v>
      </c>
      <c r="E2194" s="238">
        <v>930</v>
      </c>
      <c r="F2194" s="238" t="s">
        <v>1721</v>
      </c>
      <c r="G2194" s="231"/>
    </row>
    <row r="2195" spans="1:7">
      <c r="A2195" s="259" t="s">
        <v>1725</v>
      </c>
      <c r="B2195" s="260"/>
      <c r="C2195" s="238" t="s">
        <v>1799</v>
      </c>
      <c r="D2195" s="238" t="s">
        <v>1872</v>
      </c>
      <c r="E2195" s="238">
        <v>810</v>
      </c>
      <c r="F2195" s="238" t="s">
        <v>1783</v>
      </c>
      <c r="G2195" s="231"/>
    </row>
    <row r="2196" spans="1:7" ht="24">
      <c r="A2196" s="219" t="s">
        <v>620</v>
      </c>
      <c r="B2196" s="220"/>
      <c r="C2196" s="220"/>
      <c r="D2196" s="224"/>
      <c r="E2196" s="223">
        <f>SUM(E2183:E2195)</f>
        <v>6010</v>
      </c>
      <c r="F2196" s="223" t="s">
        <v>3085</v>
      </c>
      <c r="G2196" s="224" t="s">
        <v>1265</v>
      </c>
    </row>
    <row r="2197" spans="1:7">
      <c r="A2197" s="229"/>
      <c r="B2197" s="229"/>
      <c r="C2197" s="229"/>
      <c r="D2197" s="229"/>
      <c r="E2197" s="230"/>
      <c r="F2197" s="230"/>
      <c r="G2197" s="229"/>
    </row>
    <row r="2198" spans="1:7" ht="18.75">
      <c r="A2198" s="234" t="s">
        <v>3151</v>
      </c>
      <c r="B2198" s="234"/>
      <c r="C2198" s="234"/>
      <c r="D2198" s="234"/>
      <c r="E2198" s="234"/>
      <c r="F2198" s="234"/>
      <c r="G2198" s="234"/>
    </row>
    <row r="2199" spans="1:7" ht="36">
      <c r="A2199" s="215" t="s">
        <v>594</v>
      </c>
      <c r="B2199" s="215" t="s">
        <v>595</v>
      </c>
      <c r="C2199" s="215" t="s">
        <v>596</v>
      </c>
      <c r="D2199" s="215" t="s">
        <v>597</v>
      </c>
      <c r="E2199" s="215" t="s">
        <v>598</v>
      </c>
      <c r="F2199" s="215" t="s">
        <v>2754</v>
      </c>
      <c r="G2199" s="215" t="s">
        <v>2755</v>
      </c>
    </row>
    <row r="2200" spans="1:7">
      <c r="A2200" s="259" t="s">
        <v>1697</v>
      </c>
      <c r="B2200" s="260"/>
      <c r="C2200" s="217" t="s">
        <v>495</v>
      </c>
      <c r="D2200" s="217" t="s">
        <v>1794</v>
      </c>
      <c r="E2200" s="217">
        <v>80</v>
      </c>
      <c r="F2200" s="217" t="s">
        <v>1259</v>
      </c>
      <c r="G2200" s="231"/>
    </row>
    <row r="2201" spans="1:7">
      <c r="A2201" s="259" t="s">
        <v>1699</v>
      </c>
      <c r="B2201" s="259"/>
      <c r="C2201" s="217" t="s">
        <v>574</v>
      </c>
      <c r="D2201" s="217" t="s">
        <v>1700</v>
      </c>
      <c r="E2201" s="217">
        <v>150</v>
      </c>
      <c r="F2201" s="217" t="s">
        <v>1259</v>
      </c>
      <c r="G2201" s="231"/>
    </row>
    <row r="2202" spans="1:7">
      <c r="A2202" s="259" t="s">
        <v>1701</v>
      </c>
      <c r="B2202" s="260"/>
      <c r="C2202" s="217" t="s">
        <v>1702</v>
      </c>
      <c r="D2202" s="217" t="s">
        <v>1703</v>
      </c>
      <c r="E2202" s="217">
        <v>210</v>
      </c>
      <c r="F2202" s="217" t="s">
        <v>1264</v>
      </c>
      <c r="G2202" s="231"/>
    </row>
    <row r="2203" spans="1:7">
      <c r="A2203" s="259" t="s">
        <v>1704</v>
      </c>
      <c r="B2203" s="259"/>
      <c r="C2203" s="217" t="s">
        <v>1558</v>
      </c>
      <c r="D2203" s="217" t="s">
        <v>1705</v>
      </c>
      <c r="E2203" s="217">
        <v>100</v>
      </c>
      <c r="F2203" s="217" t="s">
        <v>1259</v>
      </c>
      <c r="G2203" s="231"/>
    </row>
    <row r="2204" spans="1:7">
      <c r="A2204" s="259" t="s">
        <v>1706</v>
      </c>
      <c r="B2204" s="259"/>
      <c r="C2204" s="217" t="s">
        <v>1707</v>
      </c>
      <c r="D2204" s="217" t="s">
        <v>1708</v>
      </c>
      <c r="E2204" s="217">
        <v>160</v>
      </c>
      <c r="F2204" s="217" t="s">
        <v>1259</v>
      </c>
      <c r="G2204" s="231"/>
    </row>
    <row r="2205" spans="1:7">
      <c r="A2205" s="259" t="s">
        <v>1709</v>
      </c>
      <c r="B2205" s="259"/>
      <c r="C2205" s="217" t="s">
        <v>1375</v>
      </c>
      <c r="D2205" s="217" t="s">
        <v>1708</v>
      </c>
      <c r="E2205" s="217">
        <v>160</v>
      </c>
      <c r="F2205" s="217" t="s">
        <v>1264</v>
      </c>
      <c r="G2205" s="231"/>
    </row>
    <row r="2206" spans="1:7">
      <c r="A2206" s="259" t="s">
        <v>1712</v>
      </c>
      <c r="B2206" s="260"/>
      <c r="C2206" s="217" t="s">
        <v>1710</v>
      </c>
      <c r="D2206" s="217" t="s">
        <v>1711</v>
      </c>
      <c r="E2206" s="217">
        <v>680</v>
      </c>
      <c r="F2206" s="217" t="s">
        <v>948</v>
      </c>
      <c r="G2206" s="231"/>
    </row>
    <row r="2207" spans="1:7">
      <c r="A2207" s="260" t="s">
        <v>1715</v>
      </c>
      <c r="B2207" s="260"/>
      <c r="C2207" s="217" t="s">
        <v>1795</v>
      </c>
      <c r="D2207" s="217" t="s">
        <v>1796</v>
      </c>
      <c r="E2207" s="217">
        <v>660</v>
      </c>
      <c r="F2207" s="217" t="s">
        <v>948</v>
      </c>
      <c r="G2207" s="231"/>
    </row>
    <row r="2208" spans="1:7">
      <c r="A2208" s="267" t="s">
        <v>1719</v>
      </c>
      <c r="B2208" s="267"/>
      <c r="C2208" s="217" t="s">
        <v>1797</v>
      </c>
      <c r="D2208" s="217"/>
      <c r="E2208" s="217">
        <v>660</v>
      </c>
      <c r="F2208" s="217" t="s">
        <v>948</v>
      </c>
      <c r="G2208" s="231"/>
    </row>
    <row r="2209" spans="1:7">
      <c r="A2209" s="268"/>
      <c r="B2209" s="268"/>
      <c r="C2209" s="217" t="s">
        <v>1713</v>
      </c>
      <c r="D2209" s="217" t="s">
        <v>1869</v>
      </c>
      <c r="E2209" s="217">
        <v>660</v>
      </c>
      <c r="F2209" s="217" t="s">
        <v>948</v>
      </c>
      <c r="G2209" s="231"/>
    </row>
    <row r="2210" spans="1:7">
      <c r="A2210" s="259" t="s">
        <v>1722</v>
      </c>
      <c r="B2210" s="260"/>
      <c r="C2210" s="217" t="s">
        <v>1716</v>
      </c>
      <c r="D2210" s="217" t="s">
        <v>1870</v>
      </c>
      <c r="E2210" s="217">
        <v>750</v>
      </c>
      <c r="F2210" s="217" t="s">
        <v>1718</v>
      </c>
      <c r="G2210" s="231"/>
    </row>
    <row r="2211" spans="1:7">
      <c r="A2211" s="259" t="s">
        <v>1723</v>
      </c>
      <c r="B2211" s="260"/>
      <c r="C2211" s="217" t="s">
        <v>1798</v>
      </c>
      <c r="D2211" s="217" t="s">
        <v>1720</v>
      </c>
      <c r="E2211" s="217">
        <v>930</v>
      </c>
      <c r="F2211" s="217" t="s">
        <v>1721</v>
      </c>
      <c r="G2211" s="231"/>
    </row>
    <row r="2212" spans="1:7">
      <c r="A2212" s="259" t="s">
        <v>1725</v>
      </c>
      <c r="B2212" s="260"/>
      <c r="C2212" s="217" t="s">
        <v>1800</v>
      </c>
      <c r="D2212" s="217" t="s">
        <v>1869</v>
      </c>
      <c r="E2212" s="217">
        <v>880</v>
      </c>
      <c r="F2212" s="217" t="s">
        <v>1801</v>
      </c>
      <c r="G2212" s="231"/>
    </row>
    <row r="2213" spans="1:7">
      <c r="A2213" s="259" t="s">
        <v>1726</v>
      </c>
      <c r="B2213" s="260"/>
      <c r="C2213" s="217" t="s">
        <v>1799</v>
      </c>
      <c r="D2213" s="217" t="s">
        <v>1872</v>
      </c>
      <c r="E2213" s="217">
        <v>810</v>
      </c>
      <c r="F2213" s="217" t="s">
        <v>1783</v>
      </c>
      <c r="G2213" s="231"/>
    </row>
    <row r="2214" spans="1:7" ht="24">
      <c r="A2214" s="219" t="s">
        <v>620</v>
      </c>
      <c r="B2214" s="220"/>
      <c r="C2214" s="220"/>
      <c r="D2214" s="224"/>
      <c r="E2214" s="223">
        <f>SUM(E2200:E2213)</f>
        <v>6890</v>
      </c>
      <c r="F2214" s="223" t="s">
        <v>3085</v>
      </c>
      <c r="G2214" s="224" t="s">
        <v>1265</v>
      </c>
    </row>
    <row r="2215" spans="1:7">
      <c r="A2215" s="229"/>
      <c r="B2215" s="229"/>
      <c r="C2215" s="229"/>
      <c r="D2215" s="229"/>
      <c r="E2215" s="230"/>
      <c r="F2215" s="230"/>
      <c r="G2215" s="229"/>
    </row>
    <row r="2216" spans="1:7" ht="18.75">
      <c r="A2216" s="234" t="s">
        <v>3152</v>
      </c>
      <c r="B2216" s="234"/>
      <c r="C2216" s="234"/>
      <c r="D2216" s="234"/>
      <c r="E2216" s="234"/>
      <c r="F2216" s="234"/>
      <c r="G2216" s="234"/>
    </row>
    <row r="2217" spans="1:7" ht="36">
      <c r="A2217" s="215" t="s">
        <v>594</v>
      </c>
      <c r="B2217" s="215" t="s">
        <v>595</v>
      </c>
      <c r="C2217" s="215" t="s">
        <v>596</v>
      </c>
      <c r="D2217" s="215" t="s">
        <v>597</v>
      </c>
      <c r="E2217" s="215" t="s">
        <v>598</v>
      </c>
      <c r="F2217" s="215" t="s">
        <v>2754</v>
      </c>
      <c r="G2217" s="215" t="s">
        <v>2755</v>
      </c>
    </row>
    <row r="2218" spans="1:7">
      <c r="A2218" s="259" t="s">
        <v>1697</v>
      </c>
      <c r="B2218" s="260"/>
      <c r="C2218" s="259" t="s">
        <v>495</v>
      </c>
      <c r="D2218" s="259" t="s">
        <v>1794</v>
      </c>
      <c r="E2218" s="259">
        <v>80</v>
      </c>
      <c r="F2218" s="259" t="s">
        <v>1259</v>
      </c>
      <c r="G2218" s="231"/>
    </row>
    <row r="2219" spans="1:7">
      <c r="A2219" s="259" t="s">
        <v>1699</v>
      </c>
      <c r="B2219" s="259"/>
      <c r="C2219" s="259" t="s">
        <v>574</v>
      </c>
      <c r="D2219" s="259" t="s">
        <v>1700</v>
      </c>
      <c r="E2219" s="259">
        <v>150</v>
      </c>
      <c r="F2219" s="259" t="s">
        <v>1259</v>
      </c>
      <c r="G2219" s="231"/>
    </row>
    <row r="2220" spans="1:7">
      <c r="A2220" s="259" t="s">
        <v>1701</v>
      </c>
      <c r="B2220" s="260"/>
      <c r="C2220" s="259" t="s">
        <v>1702</v>
      </c>
      <c r="D2220" s="259" t="s">
        <v>3230</v>
      </c>
      <c r="E2220" s="259">
        <v>210</v>
      </c>
      <c r="F2220" s="259" t="s">
        <v>1264</v>
      </c>
      <c r="G2220" s="231"/>
    </row>
    <row r="2221" spans="1:7">
      <c r="A2221" s="259" t="s">
        <v>1704</v>
      </c>
      <c r="B2221" s="259"/>
      <c r="C2221" s="259" t="s">
        <v>1558</v>
      </c>
      <c r="D2221" s="259" t="s">
        <v>1705</v>
      </c>
      <c r="E2221" s="259">
        <v>100</v>
      </c>
      <c r="F2221" s="259" t="s">
        <v>1259</v>
      </c>
      <c r="G2221" s="231"/>
    </row>
    <row r="2222" spans="1:7">
      <c r="A2222" s="259" t="s">
        <v>1706</v>
      </c>
      <c r="B2222" s="259"/>
      <c r="C2222" s="259" t="s">
        <v>1707</v>
      </c>
      <c r="D2222" s="259" t="s">
        <v>1708</v>
      </c>
      <c r="E2222" s="259">
        <v>160</v>
      </c>
      <c r="F2222" s="259" t="s">
        <v>1259</v>
      </c>
      <c r="G2222" s="231"/>
    </row>
    <row r="2223" spans="1:7">
      <c r="A2223" s="259" t="s">
        <v>1709</v>
      </c>
      <c r="B2223" s="259"/>
      <c r="C2223" s="259" t="s">
        <v>1375</v>
      </c>
      <c r="D2223" s="259" t="s">
        <v>1708</v>
      </c>
      <c r="E2223" s="259">
        <v>160</v>
      </c>
      <c r="F2223" s="259" t="s">
        <v>1264</v>
      </c>
      <c r="G2223" s="231"/>
    </row>
    <row r="2224" spans="1:7">
      <c r="A2224" s="259" t="s">
        <v>1712</v>
      </c>
      <c r="B2224" s="260"/>
      <c r="C2224" s="259" t="s">
        <v>1710</v>
      </c>
      <c r="D2224" s="259" t="s">
        <v>1711</v>
      </c>
      <c r="E2224" s="259">
        <v>680</v>
      </c>
      <c r="F2224" s="259" t="s">
        <v>948</v>
      </c>
      <c r="G2224" s="231"/>
    </row>
    <row r="2225" spans="1:7">
      <c r="A2225" s="267" t="s">
        <v>1715</v>
      </c>
      <c r="B2225" s="267"/>
      <c r="C2225" s="259" t="s">
        <v>1795</v>
      </c>
      <c r="D2225" s="259" t="s">
        <v>1796</v>
      </c>
      <c r="E2225" s="259">
        <v>660</v>
      </c>
      <c r="F2225" s="259" t="s">
        <v>948</v>
      </c>
      <c r="G2225" s="231"/>
    </row>
    <row r="2226" spans="1:7">
      <c r="A2226" s="268"/>
      <c r="B2226" s="268"/>
      <c r="C2226" s="259" t="s">
        <v>1797</v>
      </c>
      <c r="D2226" s="259"/>
      <c r="E2226" s="259">
        <v>660</v>
      </c>
      <c r="F2226" s="259" t="s">
        <v>948</v>
      </c>
      <c r="G2226" s="231"/>
    </row>
    <row r="2227" spans="1:7">
      <c r="A2227" s="259" t="s">
        <v>1719</v>
      </c>
      <c r="B2227" s="260"/>
      <c r="C2227" s="259" t="s">
        <v>1713</v>
      </c>
      <c r="D2227" s="259" t="s">
        <v>3231</v>
      </c>
      <c r="E2227" s="259">
        <v>660</v>
      </c>
      <c r="F2227" s="259" t="s">
        <v>948</v>
      </c>
      <c r="G2227" s="231"/>
    </row>
    <row r="2228" spans="1:7">
      <c r="A2228" s="259" t="s">
        <v>1722</v>
      </c>
      <c r="B2228" s="260"/>
      <c r="C2228" s="259" t="s">
        <v>1716</v>
      </c>
      <c r="D2228" s="259" t="s">
        <v>3232</v>
      </c>
      <c r="E2228" s="259">
        <v>750</v>
      </c>
      <c r="F2228" s="259" t="s">
        <v>1718</v>
      </c>
      <c r="G2228" s="231"/>
    </row>
    <row r="2229" spans="1:7">
      <c r="A2229" s="259" t="s">
        <v>1723</v>
      </c>
      <c r="B2229" s="260"/>
      <c r="C2229" s="259" t="s">
        <v>1798</v>
      </c>
      <c r="D2229" s="259" t="s">
        <v>1720</v>
      </c>
      <c r="E2229" s="259">
        <v>930</v>
      </c>
      <c r="F2229" s="259" t="s">
        <v>1721</v>
      </c>
      <c r="G2229" s="231"/>
    </row>
    <row r="2230" spans="1:7">
      <c r="A2230" s="259" t="s">
        <v>1725</v>
      </c>
      <c r="B2230" s="260"/>
      <c r="C2230" s="259" t="s">
        <v>1802</v>
      </c>
      <c r="D2230" s="259" t="s">
        <v>3233</v>
      </c>
      <c r="E2230" s="259">
        <v>750</v>
      </c>
      <c r="F2230" s="259" t="s">
        <v>1801</v>
      </c>
      <c r="G2230" s="231"/>
    </row>
    <row r="2231" spans="1:7">
      <c r="A2231" s="259" t="s">
        <v>1726</v>
      </c>
      <c r="B2231" s="260"/>
      <c r="C2231" s="259" t="s">
        <v>1799</v>
      </c>
      <c r="D2231" s="259" t="s">
        <v>3234</v>
      </c>
      <c r="E2231" s="259">
        <v>810</v>
      </c>
      <c r="F2231" s="259" t="s">
        <v>1783</v>
      </c>
      <c r="G2231" s="231"/>
    </row>
    <row r="2232" spans="1:7">
      <c r="A2232" s="259" t="s">
        <v>1727</v>
      </c>
      <c r="B2232" s="260"/>
      <c r="C2232" s="259" t="s">
        <v>1803</v>
      </c>
      <c r="D2232" s="259" t="s">
        <v>3235</v>
      </c>
      <c r="E2232" s="259">
        <v>400</v>
      </c>
      <c r="F2232" s="259" t="s">
        <v>948</v>
      </c>
      <c r="G2232" s="231"/>
    </row>
    <row r="2233" spans="1:7" ht="24">
      <c r="A2233" s="219" t="s">
        <v>620</v>
      </c>
      <c r="B2233" s="220"/>
      <c r="C2233" s="220"/>
      <c r="D2233" s="224"/>
      <c r="E2233" s="223">
        <f>SUM(E2218:E2232)</f>
        <v>7160</v>
      </c>
      <c r="F2233" s="223" t="s">
        <v>3085</v>
      </c>
      <c r="G2233" s="224" t="s">
        <v>1265</v>
      </c>
    </row>
    <row r="2234" spans="1:7">
      <c r="A2234" s="229"/>
      <c r="B2234" s="229"/>
      <c r="C2234" s="229"/>
      <c r="D2234" s="229"/>
      <c r="E2234" s="230"/>
      <c r="F2234" s="230"/>
      <c r="G2234" s="229"/>
    </row>
    <row r="2235" spans="1:7" ht="18.75">
      <c r="A2235" s="234" t="s">
        <v>320</v>
      </c>
      <c r="B2235" s="234"/>
      <c r="C2235" s="234"/>
      <c r="D2235" s="234"/>
      <c r="E2235" s="234"/>
      <c r="F2235" s="234"/>
      <c r="G2235" s="234"/>
    </row>
    <row r="2236" spans="1:7" ht="36">
      <c r="A2236" s="215" t="s">
        <v>594</v>
      </c>
      <c r="B2236" s="215" t="s">
        <v>595</v>
      </c>
      <c r="C2236" s="215" t="s">
        <v>596</v>
      </c>
      <c r="D2236" s="215" t="s">
        <v>597</v>
      </c>
      <c r="E2236" s="215" t="s">
        <v>598</v>
      </c>
      <c r="F2236" s="215" t="s">
        <v>2754</v>
      </c>
      <c r="G2236" s="215" t="s">
        <v>2755</v>
      </c>
    </row>
    <row r="2237" spans="1:7">
      <c r="A2237" s="259" t="s">
        <v>1697</v>
      </c>
      <c r="B2237" s="260"/>
      <c r="C2237" s="259" t="s">
        <v>495</v>
      </c>
      <c r="D2237" s="259" t="s">
        <v>1794</v>
      </c>
      <c r="E2237" s="259">
        <v>80</v>
      </c>
      <c r="F2237" s="259" t="s">
        <v>1259</v>
      </c>
      <c r="G2237" s="231"/>
    </row>
    <row r="2238" spans="1:7">
      <c r="A2238" s="259" t="s">
        <v>1699</v>
      </c>
      <c r="B2238" s="259"/>
      <c r="C2238" s="259" t="s">
        <v>574</v>
      </c>
      <c r="D2238" s="259" t="s">
        <v>1700</v>
      </c>
      <c r="E2238" s="259">
        <v>150</v>
      </c>
      <c r="F2238" s="259" t="s">
        <v>1259</v>
      </c>
      <c r="G2238" s="231"/>
    </row>
    <row r="2239" spans="1:7">
      <c r="A2239" s="259" t="s">
        <v>1701</v>
      </c>
      <c r="B2239" s="260"/>
      <c r="C2239" s="259" t="s">
        <v>1702</v>
      </c>
      <c r="D2239" s="259" t="s">
        <v>3230</v>
      </c>
      <c r="E2239" s="259">
        <v>210</v>
      </c>
      <c r="F2239" s="259" t="s">
        <v>1264</v>
      </c>
      <c r="G2239" s="231"/>
    </row>
    <row r="2240" spans="1:7">
      <c r="A2240" s="259" t="s">
        <v>1704</v>
      </c>
      <c r="B2240" s="259"/>
      <c r="C2240" s="259" t="s">
        <v>1558</v>
      </c>
      <c r="D2240" s="259" t="s">
        <v>1705</v>
      </c>
      <c r="E2240" s="259">
        <v>100</v>
      </c>
      <c r="F2240" s="259" t="s">
        <v>1259</v>
      </c>
      <c r="G2240" s="231"/>
    </row>
    <row r="2241" spans="1:7">
      <c r="A2241" s="259" t="s">
        <v>1706</v>
      </c>
      <c r="B2241" s="259"/>
      <c r="C2241" s="259" t="s">
        <v>1707</v>
      </c>
      <c r="D2241" s="259" t="s">
        <v>1708</v>
      </c>
      <c r="E2241" s="259">
        <v>160</v>
      </c>
      <c r="F2241" s="259" t="s">
        <v>1259</v>
      </c>
      <c r="G2241" s="231"/>
    </row>
    <row r="2242" spans="1:7">
      <c r="A2242" s="259" t="s">
        <v>1709</v>
      </c>
      <c r="B2242" s="259"/>
      <c r="C2242" s="259" t="s">
        <v>1375</v>
      </c>
      <c r="D2242" s="259" t="s">
        <v>1708</v>
      </c>
      <c r="E2242" s="259">
        <v>160</v>
      </c>
      <c r="F2242" s="259" t="s">
        <v>1264</v>
      </c>
      <c r="G2242" s="231"/>
    </row>
    <row r="2243" spans="1:7">
      <c r="A2243" s="259" t="s">
        <v>1712</v>
      </c>
      <c r="B2243" s="260"/>
      <c r="C2243" s="259" t="s">
        <v>1710</v>
      </c>
      <c r="D2243" s="259" t="s">
        <v>1711</v>
      </c>
      <c r="E2243" s="259">
        <v>680</v>
      </c>
      <c r="F2243" s="259" t="s">
        <v>948</v>
      </c>
      <c r="G2243" s="231"/>
    </row>
    <row r="2244" spans="1:7">
      <c r="A2244" s="260" t="s">
        <v>1715</v>
      </c>
      <c r="B2244" s="260"/>
      <c r="C2244" s="259" t="s">
        <v>1804</v>
      </c>
      <c r="D2244" s="259" t="s">
        <v>1805</v>
      </c>
      <c r="E2244" s="259">
        <v>660</v>
      </c>
      <c r="F2244" s="259" t="s">
        <v>948</v>
      </c>
      <c r="G2244" s="231"/>
    </row>
    <row r="2245" spans="1:7">
      <c r="A2245" s="267" t="s">
        <v>1719</v>
      </c>
      <c r="B2245" s="267"/>
      <c r="C2245" s="259" t="s">
        <v>1795</v>
      </c>
      <c r="D2245" s="259" t="s">
        <v>1796</v>
      </c>
      <c r="E2245" s="259">
        <v>660</v>
      </c>
      <c r="F2245" s="259" t="s">
        <v>948</v>
      </c>
      <c r="G2245" s="231"/>
    </row>
    <row r="2246" spans="1:7">
      <c r="A2246" s="268"/>
      <c r="B2246" s="268"/>
      <c r="C2246" s="259" t="s">
        <v>1797</v>
      </c>
      <c r="D2246" s="259"/>
      <c r="E2246" s="259">
        <v>660</v>
      </c>
      <c r="F2246" s="259" t="s">
        <v>948</v>
      </c>
      <c r="G2246" s="231"/>
    </row>
    <row r="2247" spans="1:7">
      <c r="A2247" s="259" t="s">
        <v>1722</v>
      </c>
      <c r="B2247" s="260"/>
      <c r="C2247" s="259" t="s">
        <v>1713</v>
      </c>
      <c r="D2247" s="259" t="s">
        <v>3231</v>
      </c>
      <c r="E2247" s="259">
        <v>660</v>
      </c>
      <c r="F2247" s="259" t="s">
        <v>948</v>
      </c>
      <c r="G2247" s="231"/>
    </row>
    <row r="2248" spans="1:7">
      <c r="A2248" s="259" t="s">
        <v>1723</v>
      </c>
      <c r="B2248" s="260"/>
      <c r="C2248" s="259" t="s">
        <v>1716</v>
      </c>
      <c r="D2248" s="259" t="s">
        <v>3232</v>
      </c>
      <c r="E2248" s="259">
        <v>750</v>
      </c>
      <c r="F2248" s="259" t="s">
        <v>1718</v>
      </c>
      <c r="G2248" s="231"/>
    </row>
    <row r="2249" spans="1:7">
      <c r="A2249" s="259" t="s">
        <v>1725</v>
      </c>
      <c r="B2249" s="260"/>
      <c r="C2249" s="259" t="s">
        <v>1798</v>
      </c>
      <c r="D2249" s="259" t="s">
        <v>1720</v>
      </c>
      <c r="E2249" s="259">
        <v>930</v>
      </c>
      <c r="F2249" s="259" t="s">
        <v>1721</v>
      </c>
      <c r="G2249" s="231"/>
    </row>
    <row r="2250" spans="1:7">
      <c r="A2250" s="259" t="s">
        <v>1726</v>
      </c>
      <c r="B2250" s="260"/>
      <c r="C2250" s="259" t="s">
        <v>1799</v>
      </c>
      <c r="D2250" s="259" t="s">
        <v>3234</v>
      </c>
      <c r="E2250" s="259">
        <v>810</v>
      </c>
      <c r="F2250" s="259" t="s">
        <v>1783</v>
      </c>
      <c r="G2250" s="231"/>
    </row>
    <row r="2251" spans="1:7" ht="24">
      <c r="A2251" s="219" t="s">
        <v>620</v>
      </c>
      <c r="B2251" s="220"/>
      <c r="C2251" s="220"/>
      <c r="D2251" s="224"/>
      <c r="E2251" s="223">
        <f>SUM(E2237:E2250)</f>
        <v>6670</v>
      </c>
      <c r="F2251" s="223" t="s">
        <v>3085</v>
      </c>
      <c r="G2251" s="224" t="s">
        <v>1265</v>
      </c>
    </row>
    <row r="2252" spans="1:7">
      <c r="A2252" s="229"/>
      <c r="B2252" s="229"/>
      <c r="C2252" s="229"/>
      <c r="D2252" s="229"/>
      <c r="E2252" s="230"/>
      <c r="F2252" s="230"/>
      <c r="G2252" s="229"/>
    </row>
    <row r="2253" spans="1:7" ht="18.75">
      <c r="A2253" s="234" t="s">
        <v>321</v>
      </c>
      <c r="B2253" s="234"/>
      <c r="C2253" s="234"/>
      <c r="D2253" s="234"/>
      <c r="E2253" s="234"/>
      <c r="F2253" s="234"/>
      <c r="G2253" s="234"/>
    </row>
    <row r="2254" spans="1:7" ht="36">
      <c r="A2254" s="215" t="s">
        <v>594</v>
      </c>
      <c r="B2254" s="215" t="s">
        <v>595</v>
      </c>
      <c r="C2254" s="215" t="s">
        <v>596</v>
      </c>
      <c r="D2254" s="215" t="s">
        <v>597</v>
      </c>
      <c r="E2254" s="215" t="s">
        <v>598</v>
      </c>
      <c r="F2254" s="215" t="s">
        <v>2754</v>
      </c>
      <c r="G2254" s="215" t="s">
        <v>2755</v>
      </c>
    </row>
    <row r="2255" spans="1:7">
      <c r="A2255" s="259" t="s">
        <v>1697</v>
      </c>
      <c r="B2255" s="260"/>
      <c r="C2255" s="238" t="s">
        <v>495</v>
      </c>
      <c r="D2255" s="238" t="s">
        <v>1806</v>
      </c>
      <c r="E2255" s="238">
        <v>80</v>
      </c>
      <c r="F2255" s="238" t="s">
        <v>1259</v>
      </c>
      <c r="G2255" s="231"/>
    </row>
    <row r="2256" spans="1:7">
      <c r="A2256" s="259" t="s">
        <v>1699</v>
      </c>
      <c r="B2256" s="260"/>
      <c r="C2256" s="238" t="s">
        <v>1702</v>
      </c>
      <c r="D2256" s="238" t="s">
        <v>1703</v>
      </c>
      <c r="E2256" s="238">
        <v>210</v>
      </c>
      <c r="F2256" s="238" t="s">
        <v>1264</v>
      </c>
      <c r="G2256" s="231"/>
    </row>
    <row r="2257" spans="1:7">
      <c r="A2257" s="259" t="s">
        <v>1701</v>
      </c>
      <c r="B2257" s="259"/>
      <c r="C2257" s="238" t="s">
        <v>1558</v>
      </c>
      <c r="D2257" s="238" t="s">
        <v>1705</v>
      </c>
      <c r="E2257" s="238">
        <v>100</v>
      </c>
      <c r="F2257" s="238" t="s">
        <v>1259</v>
      </c>
      <c r="G2257" s="231"/>
    </row>
    <row r="2258" spans="1:7">
      <c r="A2258" s="259" t="s">
        <v>1706</v>
      </c>
      <c r="B2258" s="259"/>
      <c r="C2258" s="238" t="s">
        <v>1707</v>
      </c>
      <c r="D2258" s="238" t="s">
        <v>1708</v>
      </c>
      <c r="E2258" s="238">
        <v>160</v>
      </c>
      <c r="F2258" s="238" t="s">
        <v>1259</v>
      </c>
      <c r="G2258" s="231"/>
    </row>
    <row r="2259" spans="1:7">
      <c r="A2259" s="259" t="s">
        <v>1709</v>
      </c>
      <c r="B2259" s="260"/>
      <c r="C2259" s="238" t="s">
        <v>1710</v>
      </c>
      <c r="D2259" s="238" t="s">
        <v>1711</v>
      </c>
      <c r="E2259" s="238">
        <v>680</v>
      </c>
      <c r="F2259" s="238" t="s">
        <v>948</v>
      </c>
      <c r="G2259" s="231"/>
    </row>
    <row r="2260" spans="1:7">
      <c r="A2260" s="267" t="s">
        <v>1712</v>
      </c>
      <c r="B2260" s="260"/>
      <c r="C2260" s="238" t="s">
        <v>1795</v>
      </c>
      <c r="D2260" s="238" t="s">
        <v>1796</v>
      </c>
      <c r="E2260" s="238">
        <v>660</v>
      </c>
      <c r="F2260" s="238" t="s">
        <v>948</v>
      </c>
      <c r="G2260" s="231"/>
    </row>
    <row r="2261" spans="1:7">
      <c r="A2261" s="268"/>
      <c r="B2261" s="269"/>
      <c r="C2261" s="238" t="s">
        <v>1797</v>
      </c>
      <c r="D2261" s="238"/>
      <c r="E2261" s="238">
        <v>660</v>
      </c>
      <c r="F2261" s="238" t="s">
        <v>948</v>
      </c>
      <c r="G2261" s="231"/>
    </row>
    <row r="2262" spans="1:7">
      <c r="A2262" s="259" t="s">
        <v>1715</v>
      </c>
      <c r="B2262" s="260"/>
      <c r="C2262" s="238" t="s">
        <v>1713</v>
      </c>
      <c r="D2262" s="238" t="s">
        <v>1714</v>
      </c>
      <c r="E2262" s="238">
        <v>660</v>
      </c>
      <c r="F2262" s="238" t="s">
        <v>948</v>
      </c>
      <c r="G2262" s="231"/>
    </row>
    <row r="2263" spans="1:7">
      <c r="A2263" s="259" t="s">
        <v>1722</v>
      </c>
      <c r="B2263" s="260"/>
      <c r="C2263" s="238" t="s">
        <v>1798</v>
      </c>
      <c r="D2263" s="238" t="s">
        <v>1720</v>
      </c>
      <c r="E2263" s="238">
        <v>930</v>
      </c>
      <c r="F2263" s="238" t="s">
        <v>1721</v>
      </c>
      <c r="G2263" s="231"/>
    </row>
    <row r="2264" spans="1:7">
      <c r="A2264" s="259" t="s">
        <v>1723</v>
      </c>
      <c r="B2264" s="260"/>
      <c r="C2264" s="238" t="s">
        <v>1716</v>
      </c>
      <c r="D2264" s="238" t="s">
        <v>1717</v>
      </c>
      <c r="E2264" s="238">
        <v>750</v>
      </c>
      <c r="F2264" s="238" t="s">
        <v>1718</v>
      </c>
      <c r="G2264" s="231"/>
    </row>
    <row r="2265" spans="1:7">
      <c r="A2265" s="259" t="s">
        <v>1725</v>
      </c>
      <c r="B2265" s="260"/>
      <c r="C2265" s="238" t="s">
        <v>1799</v>
      </c>
      <c r="D2265" s="238" t="s">
        <v>1807</v>
      </c>
      <c r="E2265" s="238">
        <v>810</v>
      </c>
      <c r="F2265" s="238" t="s">
        <v>1783</v>
      </c>
      <c r="G2265" s="231"/>
    </row>
    <row r="2266" spans="1:7">
      <c r="A2266" s="259" t="s">
        <v>1726</v>
      </c>
      <c r="B2266" s="259"/>
      <c r="C2266" s="238" t="s">
        <v>1808</v>
      </c>
      <c r="D2266" s="238" t="s">
        <v>1809</v>
      </c>
      <c r="E2266" s="238">
        <v>680</v>
      </c>
      <c r="F2266" s="238" t="s">
        <v>1810</v>
      </c>
      <c r="G2266" s="231"/>
    </row>
    <row r="2267" spans="1:7" ht="24">
      <c r="A2267" s="219" t="s">
        <v>620</v>
      </c>
      <c r="B2267" s="220"/>
      <c r="C2267" s="220"/>
      <c r="D2267" s="224"/>
      <c r="E2267" s="223">
        <f>SUM(E2255:E2266)</f>
        <v>6380</v>
      </c>
      <c r="F2267" s="223" t="s">
        <v>3085</v>
      </c>
      <c r="G2267" s="224" t="s">
        <v>1265</v>
      </c>
    </row>
    <row r="2268" spans="1:7">
      <c r="A2268" s="229"/>
      <c r="B2268" s="229"/>
      <c r="C2268" s="229"/>
      <c r="D2268" s="229"/>
      <c r="E2268" s="230"/>
      <c r="F2268" s="230"/>
      <c r="G2268" s="229"/>
    </row>
    <row r="2269" spans="1:7" ht="18.75">
      <c r="A2269" s="234" t="s">
        <v>322</v>
      </c>
      <c r="B2269" s="234"/>
      <c r="C2269" s="234"/>
      <c r="D2269" s="234"/>
      <c r="E2269" s="234"/>
      <c r="F2269" s="234"/>
      <c r="G2269" s="234"/>
    </row>
    <row r="2270" spans="1:7" ht="36">
      <c r="A2270" s="215" t="s">
        <v>594</v>
      </c>
      <c r="B2270" s="215" t="s">
        <v>595</v>
      </c>
      <c r="C2270" s="215" t="s">
        <v>596</v>
      </c>
      <c r="D2270" s="215" t="s">
        <v>597</v>
      </c>
      <c r="E2270" s="215" t="s">
        <v>598</v>
      </c>
      <c r="F2270" s="215" t="s">
        <v>2754</v>
      </c>
      <c r="G2270" s="215" t="s">
        <v>2755</v>
      </c>
    </row>
    <row r="2271" spans="1:7">
      <c r="A2271" s="259" t="s">
        <v>1697</v>
      </c>
      <c r="B2271" s="259"/>
      <c r="C2271" s="238" t="s">
        <v>1811</v>
      </c>
      <c r="D2271" s="232" t="s">
        <v>1812</v>
      </c>
      <c r="E2271" s="224">
        <f>100+50</f>
        <v>150</v>
      </c>
      <c r="F2271" s="231" t="s">
        <v>1259</v>
      </c>
      <c r="G2271" s="231"/>
    </row>
    <row r="2272" spans="1:7">
      <c r="A2272" s="259" t="s">
        <v>1699</v>
      </c>
      <c r="B2272" s="259"/>
      <c r="C2272" s="238" t="s">
        <v>1813</v>
      </c>
      <c r="D2272" s="232" t="s">
        <v>1814</v>
      </c>
      <c r="E2272" s="224">
        <f>100+50</f>
        <v>150</v>
      </c>
      <c r="F2272" s="231" t="s">
        <v>1259</v>
      </c>
      <c r="G2272" s="231"/>
    </row>
    <row r="2273" spans="1:7">
      <c r="A2273" s="259" t="s">
        <v>1701</v>
      </c>
      <c r="B2273" s="259"/>
      <c r="C2273" s="238" t="s">
        <v>1815</v>
      </c>
      <c r="D2273" s="232" t="s">
        <v>1816</v>
      </c>
      <c r="E2273" s="224">
        <f>100+50</f>
        <v>150</v>
      </c>
      <c r="F2273" s="231" t="s">
        <v>1259</v>
      </c>
      <c r="G2273" s="231"/>
    </row>
    <row r="2274" spans="1:7">
      <c r="A2274" s="259" t="s">
        <v>1704</v>
      </c>
      <c r="B2274" s="259"/>
      <c r="C2274" s="238" t="s">
        <v>1817</v>
      </c>
      <c r="D2274" s="232" t="s">
        <v>1818</v>
      </c>
      <c r="E2274" s="224">
        <f>100+50</f>
        <v>150</v>
      </c>
      <c r="F2274" s="231" t="s">
        <v>1259</v>
      </c>
      <c r="G2274" s="231"/>
    </row>
    <row r="2275" spans="1:7" ht="24">
      <c r="A2275" s="219" t="s">
        <v>620</v>
      </c>
      <c r="B2275" s="220"/>
      <c r="C2275" s="220"/>
      <c r="D2275" s="224"/>
      <c r="E2275" s="223">
        <f>SUM(E2271:E2274)</f>
        <v>600</v>
      </c>
      <c r="F2275" s="223" t="s">
        <v>3085</v>
      </c>
      <c r="G2275" s="224" t="s">
        <v>3153</v>
      </c>
    </row>
    <row r="2276" spans="1:7">
      <c r="A2276" s="229"/>
      <c r="B2276" s="229"/>
      <c r="C2276" s="229"/>
      <c r="D2276" s="229"/>
      <c r="E2276" s="230"/>
      <c r="F2276" s="230"/>
      <c r="G2276" s="229"/>
    </row>
    <row r="2277" spans="1:7" ht="18.75">
      <c r="A2277" s="234" t="s">
        <v>323</v>
      </c>
      <c r="B2277" s="234"/>
      <c r="C2277" s="234"/>
      <c r="D2277" s="234"/>
      <c r="E2277" s="234"/>
      <c r="F2277" s="234"/>
      <c r="G2277" s="234"/>
    </row>
    <row r="2278" spans="1:7" ht="36">
      <c r="A2278" s="215" t="s">
        <v>594</v>
      </c>
      <c r="B2278" s="215" t="s">
        <v>595</v>
      </c>
      <c r="C2278" s="215" t="s">
        <v>596</v>
      </c>
      <c r="D2278" s="215" t="s">
        <v>597</v>
      </c>
      <c r="E2278" s="215" t="s">
        <v>598</v>
      </c>
      <c r="F2278" s="215" t="s">
        <v>2754</v>
      </c>
      <c r="G2278" s="215" t="s">
        <v>2755</v>
      </c>
    </row>
    <row r="2279" spans="1:7">
      <c r="A2279" s="259" t="s">
        <v>1697</v>
      </c>
      <c r="B2279" s="259"/>
      <c r="C2279" s="218" t="s">
        <v>857</v>
      </c>
      <c r="D2279" s="232" t="s">
        <v>1819</v>
      </c>
      <c r="E2279" s="224">
        <v>600</v>
      </c>
      <c r="F2279" s="231" t="s">
        <v>1783</v>
      </c>
      <c r="G2279" s="231"/>
    </row>
    <row r="2280" spans="1:7">
      <c r="A2280" s="259" t="s">
        <v>1699</v>
      </c>
      <c r="B2280" s="259"/>
      <c r="C2280" s="238" t="s">
        <v>1213</v>
      </c>
      <c r="D2280" s="232" t="s">
        <v>1820</v>
      </c>
      <c r="E2280" s="224">
        <v>600</v>
      </c>
      <c r="F2280" s="231" t="s">
        <v>1783</v>
      </c>
      <c r="G2280" s="231"/>
    </row>
    <row r="2281" spans="1:7">
      <c r="A2281" s="259" t="s">
        <v>1701</v>
      </c>
      <c r="B2281" s="259"/>
      <c r="C2281" s="238" t="s">
        <v>1821</v>
      </c>
      <c r="D2281" s="232" t="s">
        <v>1822</v>
      </c>
      <c r="E2281" s="224">
        <v>600</v>
      </c>
      <c r="F2281" s="231" t="s">
        <v>1783</v>
      </c>
      <c r="G2281" s="231"/>
    </row>
    <row r="2282" spans="1:7">
      <c r="A2282" s="259" t="s">
        <v>1704</v>
      </c>
      <c r="B2282" s="259"/>
      <c r="C2282" s="238" t="s">
        <v>2936</v>
      </c>
      <c r="D2282" s="232" t="s">
        <v>1823</v>
      </c>
      <c r="E2282" s="224">
        <v>1000</v>
      </c>
      <c r="F2282" s="231" t="s">
        <v>1783</v>
      </c>
      <c r="G2282" s="231"/>
    </row>
    <row r="2283" spans="1:7">
      <c r="A2283" s="259" t="s">
        <v>1704</v>
      </c>
      <c r="B2283" s="259"/>
      <c r="C2283" s="238" t="s">
        <v>1824</v>
      </c>
      <c r="D2283" s="232" t="s">
        <v>1823</v>
      </c>
      <c r="E2283" s="224">
        <v>800</v>
      </c>
      <c r="F2283" s="231" t="s">
        <v>1783</v>
      </c>
      <c r="G2283" s="231"/>
    </row>
    <row r="2284" spans="1:7">
      <c r="A2284" s="259"/>
      <c r="B2284" s="259"/>
      <c r="C2284" s="238" t="s">
        <v>1731</v>
      </c>
      <c r="D2284" s="232" t="s">
        <v>1825</v>
      </c>
      <c r="E2284" s="224">
        <v>400</v>
      </c>
      <c r="F2284" s="231"/>
      <c r="G2284" s="231"/>
    </row>
    <row r="2285" spans="1:7" ht="24">
      <c r="A2285" s="219" t="s">
        <v>620</v>
      </c>
      <c r="B2285" s="220"/>
      <c r="C2285" s="220"/>
      <c r="D2285" s="224"/>
      <c r="E2285" s="223">
        <f>SUM(E2279:E2284)</f>
        <v>4000</v>
      </c>
      <c r="F2285" s="223" t="s">
        <v>3085</v>
      </c>
      <c r="G2285" s="224" t="s">
        <v>1826</v>
      </c>
    </row>
    <row r="2286" spans="1:7">
      <c r="A2286" s="229"/>
      <c r="B2286" s="229"/>
      <c r="C2286" s="229"/>
      <c r="D2286" s="229"/>
      <c r="E2286" s="230"/>
      <c r="F2286" s="230"/>
      <c r="G2286" s="229"/>
    </row>
    <row r="2287" spans="1:7" ht="18.75">
      <c r="A2287" s="234" t="s">
        <v>324</v>
      </c>
      <c r="B2287" s="234"/>
      <c r="C2287" s="234"/>
      <c r="D2287" s="234"/>
      <c r="E2287" s="234"/>
      <c r="F2287" s="234"/>
      <c r="G2287" s="234"/>
    </row>
    <row r="2288" spans="1:7" ht="36">
      <c r="A2288" s="215" t="s">
        <v>594</v>
      </c>
      <c r="B2288" s="215" t="s">
        <v>595</v>
      </c>
      <c r="C2288" s="215" t="s">
        <v>596</v>
      </c>
      <c r="D2288" s="215" t="s">
        <v>597</v>
      </c>
      <c r="E2288" s="215" t="s">
        <v>598</v>
      </c>
      <c r="F2288" s="215" t="s">
        <v>2754</v>
      </c>
      <c r="G2288" s="215" t="s">
        <v>2755</v>
      </c>
    </row>
    <row r="2289" spans="1:7" ht="24">
      <c r="A2289" s="259" t="s">
        <v>1697</v>
      </c>
      <c r="B2289" s="259"/>
      <c r="C2289" s="238" t="s">
        <v>1591</v>
      </c>
      <c r="D2289" s="232" t="s">
        <v>1827</v>
      </c>
      <c r="E2289" s="224">
        <v>600</v>
      </c>
      <c r="F2289" s="231" t="s">
        <v>1264</v>
      </c>
      <c r="G2289" s="231"/>
    </row>
    <row r="2290" spans="1:7">
      <c r="A2290" s="259" t="s">
        <v>1699</v>
      </c>
      <c r="B2290" s="259"/>
      <c r="C2290" s="238" t="s">
        <v>1828</v>
      </c>
      <c r="D2290" s="238" t="s">
        <v>1577</v>
      </c>
      <c r="E2290" s="224">
        <v>400</v>
      </c>
      <c r="F2290" s="231" t="s">
        <v>1264</v>
      </c>
      <c r="G2290" s="231"/>
    </row>
    <row r="2291" spans="1:7">
      <c r="A2291" s="259" t="s">
        <v>1701</v>
      </c>
      <c r="B2291" s="259"/>
      <c r="C2291" s="232" t="s">
        <v>1829</v>
      </c>
      <c r="D2291" s="238" t="s">
        <v>1577</v>
      </c>
      <c r="E2291" s="224">
        <v>400</v>
      </c>
      <c r="F2291" s="231" t="s">
        <v>1264</v>
      </c>
      <c r="G2291" s="231"/>
    </row>
    <row r="2292" spans="1:7">
      <c r="A2292" s="259" t="s">
        <v>1704</v>
      </c>
      <c r="B2292" s="259"/>
      <c r="C2292" s="238" t="s">
        <v>1830</v>
      </c>
      <c r="D2292" s="232" t="s">
        <v>1812</v>
      </c>
      <c r="E2292" s="224">
        <v>150</v>
      </c>
      <c r="F2292" s="231" t="s">
        <v>1264</v>
      </c>
      <c r="G2292" s="231"/>
    </row>
    <row r="2293" spans="1:7">
      <c r="A2293" s="259" t="s">
        <v>1706</v>
      </c>
      <c r="B2293" s="259"/>
      <c r="C2293" s="238" t="s">
        <v>1831</v>
      </c>
      <c r="D2293" s="232" t="s">
        <v>1812</v>
      </c>
      <c r="E2293" s="224">
        <v>150</v>
      </c>
      <c r="F2293" s="231" t="s">
        <v>1264</v>
      </c>
      <c r="G2293" s="231"/>
    </row>
    <row r="2294" spans="1:7">
      <c r="A2294" s="259" t="s">
        <v>1709</v>
      </c>
      <c r="B2294" s="259"/>
      <c r="C2294" s="238" t="s">
        <v>1832</v>
      </c>
      <c r="D2294" s="232" t="s">
        <v>1812</v>
      </c>
      <c r="E2294" s="224">
        <v>150</v>
      </c>
      <c r="F2294" s="231" t="s">
        <v>1264</v>
      </c>
      <c r="G2294" s="231"/>
    </row>
    <row r="2295" spans="1:7">
      <c r="A2295" s="259" t="s">
        <v>1712</v>
      </c>
      <c r="B2295" s="259"/>
      <c r="C2295" s="238" t="s">
        <v>1833</v>
      </c>
      <c r="D2295" s="232" t="s">
        <v>1812</v>
      </c>
      <c r="E2295" s="224">
        <v>150</v>
      </c>
      <c r="F2295" s="231" t="s">
        <v>1264</v>
      </c>
      <c r="G2295" s="231"/>
    </row>
    <row r="2296" spans="1:7">
      <c r="A2296" s="259" t="s">
        <v>1715</v>
      </c>
      <c r="B2296" s="259"/>
      <c r="C2296" s="238" t="s">
        <v>857</v>
      </c>
      <c r="D2296" s="217" t="s">
        <v>1834</v>
      </c>
      <c r="E2296" s="224">
        <v>300</v>
      </c>
      <c r="F2296" s="231" t="s">
        <v>1264</v>
      </c>
      <c r="G2296" s="231"/>
    </row>
    <row r="2297" spans="1:7" ht="24">
      <c r="A2297" s="219" t="s">
        <v>620</v>
      </c>
      <c r="B2297" s="220"/>
      <c r="C2297" s="220"/>
      <c r="D2297" s="224"/>
      <c r="E2297" s="223">
        <f>SUM(E2289:E2296)</f>
        <v>2300</v>
      </c>
      <c r="F2297" s="223" t="s">
        <v>3085</v>
      </c>
      <c r="G2297" s="224" t="s">
        <v>1357</v>
      </c>
    </row>
    <row r="2298" spans="1:7">
      <c r="A2298" s="225"/>
      <c r="B2298" s="225"/>
      <c r="C2298" s="225"/>
      <c r="D2298" s="225"/>
      <c r="E2298" s="226"/>
      <c r="F2298" s="226"/>
      <c r="G2298" s="225"/>
    </row>
    <row r="2299" spans="1:7" ht="18.75">
      <c r="A2299" s="234" t="s">
        <v>325</v>
      </c>
      <c r="B2299" s="234"/>
      <c r="C2299" s="234"/>
      <c r="D2299" s="234"/>
      <c r="E2299" s="234"/>
      <c r="F2299" s="234"/>
      <c r="G2299" s="234"/>
    </row>
    <row r="2300" spans="1:7" ht="36">
      <c r="A2300" s="215" t="s">
        <v>594</v>
      </c>
      <c r="B2300" s="215" t="s">
        <v>595</v>
      </c>
      <c r="C2300" s="215" t="s">
        <v>596</v>
      </c>
      <c r="D2300" s="215" t="s">
        <v>597</v>
      </c>
      <c r="E2300" s="215" t="s">
        <v>598</v>
      </c>
      <c r="F2300" s="215" t="s">
        <v>2754</v>
      </c>
      <c r="G2300" s="215" t="s">
        <v>2755</v>
      </c>
    </row>
    <row r="2301" spans="1:7" ht="24">
      <c r="A2301" s="259" t="s">
        <v>1697</v>
      </c>
      <c r="B2301" s="259"/>
      <c r="C2301" s="238" t="s">
        <v>1591</v>
      </c>
      <c r="D2301" s="232" t="s">
        <v>1827</v>
      </c>
      <c r="E2301" s="224">
        <v>600</v>
      </c>
      <c r="F2301" s="231" t="s">
        <v>1264</v>
      </c>
      <c r="G2301" s="231"/>
    </row>
    <row r="2302" spans="1:7">
      <c r="A2302" s="259" t="s">
        <v>1699</v>
      </c>
      <c r="B2302" s="259"/>
      <c r="C2302" s="238" t="s">
        <v>1830</v>
      </c>
      <c r="D2302" s="232" t="s">
        <v>1812</v>
      </c>
      <c r="E2302" s="224">
        <v>150</v>
      </c>
      <c r="F2302" s="231" t="s">
        <v>1264</v>
      </c>
      <c r="G2302" s="231"/>
    </row>
    <row r="2303" spans="1:7">
      <c r="A2303" s="259" t="s">
        <v>1701</v>
      </c>
      <c r="B2303" s="259"/>
      <c r="C2303" s="238" t="s">
        <v>1831</v>
      </c>
      <c r="D2303" s="232" t="s">
        <v>1812</v>
      </c>
      <c r="E2303" s="224">
        <v>150</v>
      </c>
      <c r="F2303" s="231" t="s">
        <v>1264</v>
      </c>
      <c r="G2303" s="231"/>
    </row>
    <row r="2304" spans="1:7">
      <c r="A2304" s="259" t="s">
        <v>1704</v>
      </c>
      <c r="B2304" s="259"/>
      <c r="C2304" s="238" t="s">
        <v>1832</v>
      </c>
      <c r="D2304" s="232" t="s">
        <v>1812</v>
      </c>
      <c r="E2304" s="224">
        <v>150</v>
      </c>
      <c r="F2304" s="231" t="s">
        <v>1264</v>
      </c>
      <c r="G2304" s="231"/>
    </row>
    <row r="2305" spans="1:7">
      <c r="A2305" s="259" t="s">
        <v>1706</v>
      </c>
      <c r="B2305" s="259"/>
      <c r="C2305" s="238" t="s">
        <v>1833</v>
      </c>
      <c r="D2305" s="232" t="s">
        <v>1812</v>
      </c>
      <c r="E2305" s="224">
        <v>150</v>
      </c>
      <c r="F2305" s="231" t="s">
        <v>1264</v>
      </c>
      <c r="G2305" s="231"/>
    </row>
    <row r="2306" spans="1:7">
      <c r="A2306" s="259" t="s">
        <v>1709</v>
      </c>
      <c r="B2306" s="259"/>
      <c r="C2306" s="238" t="s">
        <v>1213</v>
      </c>
      <c r="D2306" s="232" t="s">
        <v>1592</v>
      </c>
      <c r="E2306" s="224">
        <v>200</v>
      </c>
      <c r="F2306" s="231" t="s">
        <v>1264</v>
      </c>
      <c r="G2306" s="231"/>
    </row>
    <row r="2307" spans="1:7">
      <c r="A2307" s="259" t="s">
        <v>1712</v>
      </c>
      <c r="B2307" s="259"/>
      <c r="C2307" s="238" t="s">
        <v>1835</v>
      </c>
      <c r="D2307" s="232" t="s">
        <v>1592</v>
      </c>
      <c r="E2307" s="224">
        <v>800</v>
      </c>
      <c r="F2307" s="231" t="s">
        <v>1264</v>
      </c>
      <c r="G2307" s="231"/>
    </row>
    <row r="2308" spans="1:7" ht="24">
      <c r="A2308" s="259" t="s">
        <v>1715</v>
      </c>
      <c r="B2308" s="259"/>
      <c r="C2308" s="238" t="s">
        <v>3154</v>
      </c>
      <c r="D2308" s="232" t="s">
        <v>1595</v>
      </c>
      <c r="E2308" s="224">
        <v>400</v>
      </c>
      <c r="F2308" s="231" t="s">
        <v>1264</v>
      </c>
      <c r="G2308" s="231"/>
    </row>
    <row r="2309" spans="1:7" ht="24">
      <c r="A2309" s="219" t="s">
        <v>620</v>
      </c>
      <c r="B2309" s="220"/>
      <c r="C2309" s="220"/>
      <c r="D2309" s="224"/>
      <c r="E2309" s="223">
        <f>SUM(E2301:E2308)</f>
        <v>2600</v>
      </c>
      <c r="F2309" s="223" t="s">
        <v>3085</v>
      </c>
      <c r="G2309" s="224" t="s">
        <v>1357</v>
      </c>
    </row>
    <row r="2310" spans="1:7">
      <c r="A2310" s="225"/>
      <c r="B2310" s="225"/>
      <c r="C2310" s="225"/>
      <c r="D2310" s="225"/>
      <c r="E2310" s="226"/>
      <c r="F2310" s="226"/>
      <c r="G2310" s="225"/>
    </row>
    <row r="2311" spans="1:7">
      <c r="A2311" s="225"/>
      <c r="B2311" s="225"/>
      <c r="C2311" s="225"/>
      <c r="D2311" s="225"/>
      <c r="E2311" s="226"/>
      <c r="F2311" s="226"/>
      <c r="G2311" s="225"/>
    </row>
    <row r="2312" spans="1:7" ht="18.75">
      <c r="A2312" s="234" t="s">
        <v>332</v>
      </c>
      <c r="B2312" s="234"/>
      <c r="C2312" s="234"/>
      <c r="D2312" s="234"/>
      <c r="E2312" s="234"/>
      <c r="F2312" s="234"/>
      <c r="G2312" s="234"/>
    </row>
    <row r="2313" spans="1:7" ht="36">
      <c r="A2313" s="215" t="s">
        <v>594</v>
      </c>
      <c r="B2313" s="215" t="s">
        <v>595</v>
      </c>
      <c r="C2313" s="215" t="s">
        <v>596</v>
      </c>
      <c r="D2313" s="215" t="s">
        <v>597</v>
      </c>
      <c r="E2313" s="215" t="s">
        <v>598</v>
      </c>
      <c r="F2313" s="215" t="s">
        <v>2754</v>
      </c>
      <c r="G2313" s="215" t="s">
        <v>2755</v>
      </c>
    </row>
    <row r="2314" spans="1:7">
      <c r="A2314" s="270">
        <v>1</v>
      </c>
      <c r="B2314" s="270"/>
      <c r="C2314" s="216" t="s">
        <v>495</v>
      </c>
      <c r="D2314" s="270" t="s">
        <v>1836</v>
      </c>
      <c r="E2314" s="238">
        <v>50</v>
      </c>
      <c r="F2314" s="238" t="s">
        <v>1264</v>
      </c>
      <c r="G2314" s="270"/>
    </row>
    <row r="2315" spans="1:7">
      <c r="A2315" s="270">
        <v>2</v>
      </c>
      <c r="B2315" s="270"/>
      <c r="C2315" s="216" t="s">
        <v>3155</v>
      </c>
      <c r="D2315" s="270" t="s">
        <v>1837</v>
      </c>
      <c r="E2315" s="238">
        <v>50</v>
      </c>
      <c r="F2315" s="238" t="s">
        <v>1264</v>
      </c>
      <c r="G2315" s="270"/>
    </row>
    <row r="2316" spans="1:7">
      <c r="A2316" s="270">
        <v>3</v>
      </c>
      <c r="B2316" s="270"/>
      <c r="C2316" s="216" t="s">
        <v>1433</v>
      </c>
      <c r="D2316" s="270" t="s">
        <v>1765</v>
      </c>
      <c r="E2316" s="238">
        <v>200</v>
      </c>
      <c r="F2316" s="238" t="s">
        <v>1264</v>
      </c>
      <c r="G2316" s="270"/>
    </row>
    <row r="2317" spans="1:7">
      <c r="A2317" s="270">
        <v>4</v>
      </c>
      <c r="B2317" s="270"/>
      <c r="C2317" s="216" t="s">
        <v>1375</v>
      </c>
      <c r="D2317" s="270" t="s">
        <v>1836</v>
      </c>
      <c r="E2317" s="238">
        <v>200</v>
      </c>
      <c r="F2317" s="238" t="s">
        <v>1264</v>
      </c>
      <c r="G2317" s="270"/>
    </row>
    <row r="2318" spans="1:7">
      <c r="A2318" s="270">
        <v>5</v>
      </c>
      <c r="B2318" s="270"/>
      <c r="C2318" s="216" t="s">
        <v>1838</v>
      </c>
      <c r="D2318" s="270" t="s">
        <v>1836</v>
      </c>
      <c r="E2318" s="238">
        <v>200</v>
      </c>
      <c r="F2318" s="238" t="s">
        <v>1264</v>
      </c>
      <c r="G2318" s="270"/>
    </row>
    <row r="2319" spans="1:7">
      <c r="A2319" s="270">
        <v>6</v>
      </c>
      <c r="B2319" s="270"/>
      <c r="C2319" s="216" t="s">
        <v>1839</v>
      </c>
      <c r="D2319" s="270" t="s">
        <v>1836</v>
      </c>
      <c r="E2319" s="238">
        <v>200</v>
      </c>
      <c r="F2319" s="238" t="s">
        <v>1264</v>
      </c>
      <c r="G2319" s="270"/>
    </row>
    <row r="2320" spans="1:7">
      <c r="A2320" s="270">
        <v>7</v>
      </c>
      <c r="B2320" s="270"/>
      <c r="C2320" s="216" t="s">
        <v>1840</v>
      </c>
      <c r="D2320" s="270" t="s">
        <v>1836</v>
      </c>
      <c r="E2320" s="238">
        <v>300</v>
      </c>
      <c r="F2320" s="238" t="s">
        <v>1264</v>
      </c>
      <c r="G2320" s="270"/>
    </row>
    <row r="2321" spans="1:7">
      <c r="A2321" s="270">
        <v>8</v>
      </c>
      <c r="B2321" s="270"/>
      <c r="C2321" s="216" t="s">
        <v>3156</v>
      </c>
      <c r="D2321" s="270" t="s">
        <v>1836</v>
      </c>
      <c r="E2321" s="238">
        <v>300</v>
      </c>
      <c r="F2321" s="238" t="s">
        <v>1264</v>
      </c>
      <c r="G2321" s="270"/>
    </row>
    <row r="2322" spans="1:7">
      <c r="A2322" s="270">
        <v>9</v>
      </c>
      <c r="B2322" s="270"/>
      <c r="C2322" s="216" t="s">
        <v>1841</v>
      </c>
      <c r="D2322" s="270" t="s">
        <v>1836</v>
      </c>
      <c r="E2322" s="238">
        <v>300</v>
      </c>
      <c r="F2322" s="238" t="s">
        <v>1264</v>
      </c>
      <c r="G2322" s="270"/>
    </row>
    <row r="2323" spans="1:7">
      <c r="A2323" s="270">
        <v>10</v>
      </c>
      <c r="B2323" s="270"/>
      <c r="C2323" s="216" t="s">
        <v>856</v>
      </c>
      <c r="D2323" s="270" t="s">
        <v>1842</v>
      </c>
      <c r="E2323" s="238">
        <v>1800</v>
      </c>
      <c r="F2323" s="238" t="s">
        <v>1264</v>
      </c>
      <c r="G2323" s="270"/>
    </row>
    <row r="2324" spans="1:7" ht="24">
      <c r="A2324" s="219" t="s">
        <v>620</v>
      </c>
      <c r="B2324" s="220"/>
      <c r="C2324" s="220"/>
      <c r="D2324" s="224"/>
      <c r="E2324" s="224">
        <f>SUM(E2314:E2323)</f>
        <v>3600</v>
      </c>
      <c r="F2324" s="223" t="s">
        <v>3085</v>
      </c>
      <c r="G2324" s="224" t="s">
        <v>1357</v>
      </c>
    </row>
    <row r="2325" spans="1:7">
      <c r="A2325" s="229"/>
      <c r="B2325" s="229"/>
      <c r="C2325" s="229"/>
      <c r="D2325" s="229"/>
      <c r="E2325" s="230"/>
      <c r="F2325" s="230"/>
      <c r="G2325" s="225"/>
    </row>
    <row r="2326" spans="1:7" ht="18.75">
      <c r="A2326" s="234" t="s">
        <v>333</v>
      </c>
      <c r="B2326" s="234"/>
      <c r="C2326" s="234"/>
      <c r="D2326" s="234"/>
      <c r="E2326" s="234"/>
      <c r="F2326" s="234"/>
      <c r="G2326" s="234"/>
    </row>
    <row r="2327" spans="1:7" ht="36">
      <c r="A2327" s="215" t="s">
        <v>594</v>
      </c>
      <c r="B2327" s="215" t="s">
        <v>595</v>
      </c>
      <c r="C2327" s="215" t="s">
        <v>596</v>
      </c>
      <c r="D2327" s="215" t="s">
        <v>597</v>
      </c>
      <c r="E2327" s="215" t="s">
        <v>598</v>
      </c>
      <c r="F2327" s="215" t="s">
        <v>2754</v>
      </c>
      <c r="G2327" s="215" t="s">
        <v>2755</v>
      </c>
    </row>
    <row r="2328" spans="1:7">
      <c r="A2328" s="238">
        <v>1</v>
      </c>
      <c r="B2328" s="238"/>
      <c r="C2328" s="216" t="s">
        <v>1412</v>
      </c>
      <c r="D2328" s="238" t="s">
        <v>1843</v>
      </c>
      <c r="E2328" s="238">
        <v>50</v>
      </c>
      <c r="F2328" s="238" t="s">
        <v>1264</v>
      </c>
      <c r="G2328" s="238"/>
    </row>
    <row r="2329" spans="1:7">
      <c r="A2329" s="238">
        <v>2</v>
      </c>
      <c r="B2329" s="238"/>
      <c r="C2329" s="216" t="s">
        <v>648</v>
      </c>
      <c r="D2329" s="238" t="s">
        <v>1843</v>
      </c>
      <c r="E2329" s="238">
        <v>50</v>
      </c>
      <c r="F2329" s="238" t="s">
        <v>1264</v>
      </c>
      <c r="G2329" s="238"/>
    </row>
    <row r="2330" spans="1:7">
      <c r="A2330" s="238">
        <v>3</v>
      </c>
      <c r="B2330" s="238"/>
      <c r="C2330" s="216" t="s">
        <v>1433</v>
      </c>
      <c r="D2330" s="238" t="s">
        <v>1765</v>
      </c>
      <c r="E2330" s="238">
        <v>200</v>
      </c>
      <c r="F2330" s="238" t="s">
        <v>1264</v>
      </c>
      <c r="G2330" s="238"/>
    </row>
    <row r="2331" spans="1:7">
      <c r="A2331" s="238">
        <v>4</v>
      </c>
      <c r="B2331" s="238"/>
      <c r="C2331" s="216" t="s">
        <v>1450</v>
      </c>
      <c r="D2331" s="238" t="s">
        <v>1843</v>
      </c>
      <c r="E2331" s="238">
        <v>200</v>
      </c>
      <c r="F2331" s="238" t="s">
        <v>1264</v>
      </c>
      <c r="G2331" s="238"/>
    </row>
    <row r="2332" spans="1:7">
      <c r="A2332" s="238">
        <v>5</v>
      </c>
      <c r="B2332" s="238"/>
      <c r="C2332" s="216" t="s">
        <v>1844</v>
      </c>
      <c r="D2332" s="238" t="s">
        <v>1843</v>
      </c>
      <c r="E2332" s="238">
        <v>200</v>
      </c>
      <c r="F2332" s="238" t="s">
        <v>1264</v>
      </c>
      <c r="G2332" s="238"/>
    </row>
    <row r="2333" spans="1:7">
      <c r="A2333" s="238">
        <v>6</v>
      </c>
      <c r="B2333" s="238"/>
      <c r="C2333" s="216" t="s">
        <v>1343</v>
      </c>
      <c r="D2333" s="238" t="s">
        <v>1843</v>
      </c>
      <c r="E2333" s="238">
        <v>100</v>
      </c>
      <c r="F2333" s="238" t="s">
        <v>1264</v>
      </c>
      <c r="G2333" s="238"/>
    </row>
    <row r="2334" spans="1:7">
      <c r="A2334" s="238">
        <v>7</v>
      </c>
      <c r="B2334" s="238"/>
      <c r="C2334" s="216" t="s">
        <v>1292</v>
      </c>
      <c r="D2334" s="238" t="s">
        <v>1843</v>
      </c>
      <c r="E2334" s="238">
        <v>200</v>
      </c>
      <c r="F2334" s="238" t="s">
        <v>1397</v>
      </c>
      <c r="G2334" s="238"/>
    </row>
    <row r="2335" spans="1:7">
      <c r="A2335" s="238">
        <v>8</v>
      </c>
      <c r="B2335" s="238"/>
      <c r="C2335" s="216" t="s">
        <v>671</v>
      </c>
      <c r="D2335" s="238" t="s">
        <v>1843</v>
      </c>
      <c r="E2335" s="238">
        <v>410</v>
      </c>
      <c r="F2335" s="238" t="s">
        <v>1397</v>
      </c>
      <c r="G2335" s="238"/>
    </row>
    <row r="2336" spans="1:7">
      <c r="A2336" s="238">
        <v>9</v>
      </c>
      <c r="B2336" s="238"/>
      <c r="C2336" s="216" t="s">
        <v>1455</v>
      </c>
      <c r="D2336" s="238" t="s">
        <v>1843</v>
      </c>
      <c r="E2336" s="238">
        <v>300</v>
      </c>
      <c r="F2336" s="238" t="s">
        <v>1264</v>
      </c>
      <c r="G2336" s="238"/>
    </row>
    <row r="2337" spans="1:7">
      <c r="A2337" s="238">
        <v>10</v>
      </c>
      <c r="B2337" s="238"/>
      <c r="C2337" s="216" t="s">
        <v>856</v>
      </c>
      <c r="D2337" s="238" t="s">
        <v>1340</v>
      </c>
      <c r="E2337" s="238">
        <v>1700</v>
      </c>
      <c r="F2337" s="238" t="s">
        <v>1264</v>
      </c>
      <c r="G2337" s="238"/>
    </row>
    <row r="2338" spans="1:7" ht="24">
      <c r="A2338" s="219" t="s">
        <v>620</v>
      </c>
      <c r="B2338" s="220"/>
      <c r="C2338" s="220"/>
      <c r="D2338" s="224"/>
      <c r="E2338" s="224">
        <f>SUM(E2328:E2337)</f>
        <v>3410</v>
      </c>
      <c r="F2338" s="223" t="s">
        <v>3085</v>
      </c>
      <c r="G2338" s="224" t="s">
        <v>1357</v>
      </c>
    </row>
    <row r="2339" spans="1:7">
      <c r="A2339" s="225"/>
      <c r="B2339" s="225"/>
      <c r="C2339" s="225"/>
      <c r="D2339" s="225"/>
      <c r="E2339" s="226"/>
      <c r="F2339" s="226"/>
      <c r="G2339" s="225"/>
    </row>
    <row r="2340" spans="1:7" ht="18.75">
      <c r="A2340" s="234" t="s">
        <v>3157</v>
      </c>
      <c r="B2340" s="234"/>
      <c r="C2340" s="234"/>
      <c r="D2340" s="234"/>
      <c r="E2340" s="234"/>
      <c r="F2340" s="234"/>
      <c r="G2340" s="234"/>
    </row>
    <row r="2341" spans="1:7" ht="36">
      <c r="A2341" s="215" t="s">
        <v>594</v>
      </c>
      <c r="B2341" s="215" t="s">
        <v>595</v>
      </c>
      <c r="C2341" s="215" t="s">
        <v>596</v>
      </c>
      <c r="D2341" s="215" t="s">
        <v>597</v>
      </c>
      <c r="E2341" s="215" t="s">
        <v>598</v>
      </c>
      <c r="F2341" s="215" t="s">
        <v>2754</v>
      </c>
      <c r="G2341" s="215" t="s">
        <v>2755</v>
      </c>
    </row>
    <row r="2342" spans="1:7">
      <c r="A2342" s="259" t="s">
        <v>1697</v>
      </c>
      <c r="B2342" s="259"/>
      <c r="C2342" s="238" t="s">
        <v>495</v>
      </c>
      <c r="D2342" s="238" t="s">
        <v>1845</v>
      </c>
      <c r="E2342" s="238">
        <v>50</v>
      </c>
      <c r="F2342" s="238" t="s">
        <v>1264</v>
      </c>
      <c r="G2342" s="231"/>
    </row>
    <row r="2343" spans="1:7">
      <c r="A2343" s="259" t="s">
        <v>1699</v>
      </c>
      <c r="B2343" s="259"/>
      <c r="C2343" s="238" t="s">
        <v>574</v>
      </c>
      <c r="D2343" s="238" t="s">
        <v>764</v>
      </c>
      <c r="E2343" s="238">
        <v>200</v>
      </c>
      <c r="F2343" s="238" t="s">
        <v>1264</v>
      </c>
      <c r="G2343" s="231"/>
    </row>
    <row r="2344" spans="1:7">
      <c r="A2344" s="259" t="s">
        <v>1701</v>
      </c>
      <c r="B2344" s="259"/>
      <c r="C2344" s="238" t="s">
        <v>701</v>
      </c>
      <c r="D2344" s="238" t="s">
        <v>1846</v>
      </c>
      <c r="E2344" s="238">
        <v>400</v>
      </c>
      <c r="F2344" s="238" t="s">
        <v>1264</v>
      </c>
      <c r="G2344" s="231"/>
    </row>
    <row r="2345" spans="1:7">
      <c r="A2345" s="259" t="s">
        <v>1704</v>
      </c>
      <c r="B2345" s="259"/>
      <c r="C2345" s="238" t="s">
        <v>726</v>
      </c>
      <c r="D2345" s="238" t="s">
        <v>1847</v>
      </c>
      <c r="E2345" s="238">
        <v>400</v>
      </c>
      <c r="F2345" s="238" t="s">
        <v>1264</v>
      </c>
      <c r="G2345" s="231"/>
    </row>
    <row r="2346" spans="1:7">
      <c r="A2346" s="259" t="s">
        <v>1706</v>
      </c>
      <c r="B2346" s="259"/>
      <c r="C2346" s="238" t="s">
        <v>1848</v>
      </c>
      <c r="D2346" s="238" t="s">
        <v>769</v>
      </c>
      <c r="E2346" s="238">
        <v>3000</v>
      </c>
      <c r="F2346" s="238" t="s">
        <v>1264</v>
      </c>
      <c r="G2346" s="231"/>
    </row>
    <row r="2347" spans="1:7">
      <c r="A2347" s="259" t="s">
        <v>1709</v>
      </c>
      <c r="B2347" s="259"/>
      <c r="C2347" s="238" t="s">
        <v>1849</v>
      </c>
      <c r="D2347" s="238" t="s">
        <v>1845</v>
      </c>
      <c r="E2347" s="238">
        <v>380</v>
      </c>
      <c r="F2347" s="238" t="s">
        <v>1315</v>
      </c>
      <c r="G2347" s="231"/>
    </row>
    <row r="2348" spans="1:7">
      <c r="A2348" s="259" t="s">
        <v>1712</v>
      </c>
      <c r="B2348" s="259"/>
      <c r="C2348" s="238" t="s">
        <v>1850</v>
      </c>
      <c r="D2348" s="238" t="s">
        <v>1845</v>
      </c>
      <c r="E2348" s="238">
        <v>380</v>
      </c>
      <c r="F2348" s="238" t="s">
        <v>1315</v>
      </c>
      <c r="G2348" s="231"/>
    </row>
    <row r="2349" spans="1:7" ht="24">
      <c r="A2349" s="259" t="s">
        <v>1715</v>
      </c>
      <c r="B2349" s="259"/>
      <c r="C2349" s="238" t="s">
        <v>1851</v>
      </c>
      <c r="D2349" s="238" t="s">
        <v>1845</v>
      </c>
      <c r="E2349" s="238">
        <v>380</v>
      </c>
      <c r="F2349" s="238" t="s">
        <v>1315</v>
      </c>
      <c r="G2349" s="231"/>
    </row>
    <row r="2350" spans="1:7">
      <c r="A2350" s="259" t="s">
        <v>1719</v>
      </c>
      <c r="B2350" s="259"/>
      <c r="C2350" s="238" t="s">
        <v>1852</v>
      </c>
      <c r="D2350" s="238" t="s">
        <v>1845</v>
      </c>
      <c r="E2350" s="238">
        <v>380</v>
      </c>
      <c r="F2350" s="238" t="s">
        <v>1315</v>
      </c>
      <c r="G2350" s="231"/>
    </row>
    <row r="2351" spans="1:7" ht="24">
      <c r="A2351" s="259" t="s">
        <v>1722</v>
      </c>
      <c r="B2351" s="259"/>
      <c r="C2351" s="238" t="s">
        <v>1853</v>
      </c>
      <c r="D2351" s="238" t="s">
        <v>1845</v>
      </c>
      <c r="E2351" s="238">
        <v>380</v>
      </c>
      <c r="F2351" s="238" t="s">
        <v>1315</v>
      </c>
      <c r="G2351" s="231"/>
    </row>
    <row r="2352" spans="1:7">
      <c r="A2352" s="259" t="s">
        <v>1723</v>
      </c>
      <c r="B2352" s="259"/>
      <c r="C2352" s="238" t="s">
        <v>1772</v>
      </c>
      <c r="D2352" s="238" t="s">
        <v>1845</v>
      </c>
      <c r="E2352" s="238">
        <v>380</v>
      </c>
      <c r="F2352" s="238" t="s">
        <v>1264</v>
      </c>
      <c r="G2352" s="231"/>
    </row>
    <row r="2353" spans="1:7">
      <c r="A2353" s="259" t="s">
        <v>1725</v>
      </c>
      <c r="B2353" s="259"/>
      <c r="C2353" s="238" t="s">
        <v>1854</v>
      </c>
      <c r="D2353" s="238" t="s">
        <v>1845</v>
      </c>
      <c r="E2353" s="238">
        <v>400</v>
      </c>
      <c r="F2353" s="238" t="s">
        <v>1264</v>
      </c>
      <c r="G2353" s="231"/>
    </row>
    <row r="2354" spans="1:7" ht="24">
      <c r="A2354" s="219" t="s">
        <v>620</v>
      </c>
      <c r="B2354" s="220"/>
      <c r="C2354" s="220"/>
      <c r="D2354" s="224"/>
      <c r="E2354" s="223">
        <f>SUM(E2342:E2353)</f>
        <v>6730</v>
      </c>
      <c r="F2354" s="223" t="s">
        <v>3085</v>
      </c>
      <c r="G2354" s="224" t="s">
        <v>3158</v>
      </c>
    </row>
    <row r="2355" spans="1:7">
      <c r="A2355" s="225"/>
      <c r="B2355" s="225"/>
      <c r="C2355" s="225"/>
      <c r="D2355" s="225"/>
      <c r="E2355" s="226"/>
      <c r="F2355" s="226"/>
      <c r="G2355" s="225"/>
    </row>
    <row r="2356" spans="1:7">
      <c r="A2356" s="225"/>
      <c r="B2356" s="225"/>
      <c r="C2356" s="225"/>
      <c r="D2356" s="225"/>
      <c r="E2356" s="226"/>
      <c r="F2356" s="226"/>
      <c r="G2356" s="225"/>
    </row>
    <row r="2357" spans="1:7" ht="18.75">
      <c r="A2357" s="234" t="s">
        <v>336</v>
      </c>
      <c r="B2357" s="234"/>
      <c r="C2357" s="234"/>
      <c r="D2357" s="234"/>
      <c r="E2357" s="234"/>
      <c r="F2357" s="234"/>
      <c r="G2357" s="234"/>
    </row>
    <row r="2358" spans="1:7" ht="36">
      <c r="A2358" s="215" t="s">
        <v>594</v>
      </c>
      <c r="B2358" s="215" t="s">
        <v>595</v>
      </c>
      <c r="C2358" s="215" t="s">
        <v>596</v>
      </c>
      <c r="D2358" s="215" t="s">
        <v>597</v>
      </c>
      <c r="E2358" s="215" t="s">
        <v>598</v>
      </c>
      <c r="F2358" s="215" t="s">
        <v>2754</v>
      </c>
      <c r="G2358" s="215" t="s">
        <v>2755</v>
      </c>
    </row>
    <row r="2359" spans="1:7">
      <c r="A2359" s="232">
        <v>1</v>
      </c>
      <c r="B2359" s="232"/>
      <c r="C2359" s="238" t="s">
        <v>676</v>
      </c>
      <c r="D2359" s="232" t="s">
        <v>1855</v>
      </c>
      <c r="E2359" s="232">
        <v>800</v>
      </c>
      <c r="F2359" s="231" t="s">
        <v>948</v>
      </c>
      <c r="G2359" s="231"/>
    </row>
    <row r="2360" spans="1:7">
      <c r="A2360" s="232">
        <v>2</v>
      </c>
      <c r="B2360" s="232"/>
      <c r="C2360" s="238" t="s">
        <v>1856</v>
      </c>
      <c r="D2360" s="232" t="s">
        <v>1855</v>
      </c>
      <c r="E2360" s="232">
        <v>800</v>
      </c>
      <c r="F2360" s="231" t="s">
        <v>948</v>
      </c>
      <c r="G2360" s="231"/>
    </row>
    <row r="2361" spans="1:7">
      <c r="A2361" s="232">
        <v>3</v>
      </c>
      <c r="B2361" s="232"/>
      <c r="C2361" s="238" t="s">
        <v>1857</v>
      </c>
      <c r="D2361" s="232" t="s">
        <v>1855</v>
      </c>
      <c r="E2361" s="232">
        <v>800</v>
      </c>
      <c r="F2361" s="231" t="s">
        <v>948</v>
      </c>
      <c r="G2361" s="231"/>
    </row>
    <row r="2362" spans="1:7">
      <c r="A2362" s="232">
        <v>4</v>
      </c>
      <c r="B2362" s="232"/>
      <c r="C2362" s="238" t="s">
        <v>1858</v>
      </c>
      <c r="D2362" s="232" t="s">
        <v>1855</v>
      </c>
      <c r="E2362" s="232">
        <v>1000</v>
      </c>
      <c r="F2362" s="231" t="s">
        <v>1859</v>
      </c>
      <c r="G2362" s="231"/>
    </row>
    <row r="2363" spans="1:7" ht="24">
      <c r="A2363" s="232">
        <v>5</v>
      </c>
      <c r="B2363" s="232"/>
      <c r="C2363" s="238" t="s">
        <v>3159</v>
      </c>
      <c r="D2363" s="232" t="s">
        <v>1855</v>
      </c>
      <c r="E2363" s="232">
        <v>800</v>
      </c>
      <c r="F2363" s="231" t="s">
        <v>948</v>
      </c>
      <c r="G2363" s="231"/>
    </row>
    <row r="2364" spans="1:7">
      <c r="A2364" s="232">
        <v>6</v>
      </c>
      <c r="B2364" s="232"/>
      <c r="C2364" s="238" t="s">
        <v>1860</v>
      </c>
      <c r="D2364" s="232" t="s">
        <v>1855</v>
      </c>
      <c r="E2364" s="232">
        <f>100+200</f>
        <v>300</v>
      </c>
      <c r="F2364" s="231" t="s">
        <v>1264</v>
      </c>
      <c r="G2364" s="231"/>
    </row>
    <row r="2365" spans="1:7">
      <c r="A2365" s="232">
        <v>7</v>
      </c>
      <c r="B2365" s="232"/>
      <c r="C2365" s="238" t="s">
        <v>3160</v>
      </c>
      <c r="D2365" s="232" t="s">
        <v>1855</v>
      </c>
      <c r="E2365" s="232">
        <v>300</v>
      </c>
      <c r="F2365" s="231" t="s">
        <v>1264</v>
      </c>
      <c r="G2365" s="231"/>
    </row>
    <row r="2366" spans="1:7" ht="24">
      <c r="A2366" s="232">
        <v>8</v>
      </c>
      <c r="B2366" s="232"/>
      <c r="C2366" s="238" t="s">
        <v>1861</v>
      </c>
      <c r="D2366" s="232" t="s">
        <v>1855</v>
      </c>
      <c r="E2366" s="232">
        <v>800</v>
      </c>
      <c r="F2366" s="231" t="s">
        <v>948</v>
      </c>
      <c r="G2366" s="231"/>
    </row>
    <row r="2367" spans="1:7" ht="24">
      <c r="A2367" s="232">
        <v>9</v>
      </c>
      <c r="B2367" s="232"/>
      <c r="C2367" s="238" t="s">
        <v>3161</v>
      </c>
      <c r="D2367" s="232" t="s">
        <v>1855</v>
      </c>
      <c r="E2367" s="232">
        <v>800</v>
      </c>
      <c r="F2367" s="231" t="s">
        <v>948</v>
      </c>
      <c r="G2367" s="231"/>
    </row>
    <row r="2368" spans="1:7">
      <c r="A2368" s="271">
        <v>10</v>
      </c>
      <c r="B2368" s="232"/>
      <c r="C2368" s="238" t="s">
        <v>1862</v>
      </c>
      <c r="D2368" s="232" t="s">
        <v>1855</v>
      </c>
      <c r="E2368" s="232">
        <v>600</v>
      </c>
      <c r="F2368" s="231" t="s">
        <v>948</v>
      </c>
      <c r="G2368" s="232"/>
    </row>
    <row r="2369" spans="1:7" ht="24">
      <c r="A2369" s="219" t="s">
        <v>620</v>
      </c>
      <c r="B2369" s="220"/>
      <c r="C2369" s="220"/>
      <c r="D2369" s="224"/>
      <c r="E2369" s="223">
        <f>SUM(E2359:E2368)</f>
        <v>7000</v>
      </c>
      <c r="F2369" s="223" t="s">
        <v>3085</v>
      </c>
      <c r="G2369" s="223" t="s">
        <v>1643</v>
      </c>
    </row>
    <row r="2370" spans="1:7">
      <c r="A2370" s="229"/>
      <c r="B2370" s="229"/>
      <c r="C2370" s="229"/>
      <c r="D2370" s="229"/>
      <c r="E2370" s="230"/>
      <c r="F2370" s="230"/>
      <c r="G2370" s="229"/>
    </row>
    <row r="2371" spans="1:7" ht="18.75">
      <c r="A2371" s="234" t="s">
        <v>3162</v>
      </c>
      <c r="B2371" s="234"/>
      <c r="C2371" s="234"/>
      <c r="D2371" s="234"/>
      <c r="E2371" s="234"/>
      <c r="F2371" s="234"/>
      <c r="G2371" s="234"/>
    </row>
    <row r="2372" spans="1:7" ht="36">
      <c r="A2372" s="215" t="s">
        <v>594</v>
      </c>
      <c r="B2372" s="215" t="s">
        <v>595</v>
      </c>
      <c r="C2372" s="215" t="s">
        <v>596</v>
      </c>
      <c r="D2372" s="215" t="s">
        <v>597</v>
      </c>
      <c r="E2372" s="215" t="s">
        <v>598</v>
      </c>
      <c r="F2372" s="215" t="s">
        <v>2754</v>
      </c>
      <c r="G2372" s="215" t="s">
        <v>2755</v>
      </c>
    </row>
    <row r="2373" spans="1:7">
      <c r="A2373" s="259" t="s">
        <v>1697</v>
      </c>
      <c r="B2373" s="260"/>
      <c r="C2373" s="232" t="s">
        <v>495</v>
      </c>
      <c r="D2373" s="232" t="s">
        <v>1863</v>
      </c>
      <c r="E2373" s="232">
        <v>80</v>
      </c>
      <c r="F2373" s="305" t="s">
        <v>1259</v>
      </c>
      <c r="G2373" s="231"/>
    </row>
    <row r="2374" spans="1:7">
      <c r="A2374" s="259" t="s">
        <v>1699</v>
      </c>
      <c r="B2374" s="260"/>
      <c r="C2374" s="232" t="s">
        <v>574</v>
      </c>
      <c r="D2374" s="232" t="s">
        <v>1864</v>
      </c>
      <c r="E2374" s="232">
        <v>150</v>
      </c>
      <c r="F2374" s="305" t="s">
        <v>1259</v>
      </c>
      <c r="G2374" s="231"/>
    </row>
    <row r="2375" spans="1:7">
      <c r="A2375" s="267" t="s">
        <v>1701</v>
      </c>
      <c r="B2375" s="267"/>
      <c r="C2375" s="232" t="s">
        <v>1865</v>
      </c>
      <c r="D2375" s="232" t="s">
        <v>1703</v>
      </c>
      <c r="E2375" s="232">
        <v>210</v>
      </c>
      <c r="F2375" s="305" t="s">
        <v>1264</v>
      </c>
      <c r="G2375" s="231"/>
    </row>
    <row r="2376" spans="1:7">
      <c r="A2376" s="268"/>
      <c r="B2376" s="268"/>
      <c r="C2376" s="232" t="s">
        <v>1866</v>
      </c>
      <c r="D2376" s="232"/>
      <c r="E2376" s="232">
        <v>210</v>
      </c>
      <c r="F2376" s="305" t="s">
        <v>1264</v>
      </c>
      <c r="G2376" s="231"/>
    </row>
    <row r="2377" spans="1:7">
      <c r="A2377" s="259" t="s">
        <v>1704</v>
      </c>
      <c r="B2377" s="260"/>
      <c r="C2377" s="232" t="s">
        <v>1558</v>
      </c>
      <c r="D2377" s="232" t="s">
        <v>1705</v>
      </c>
      <c r="E2377" s="232">
        <v>100</v>
      </c>
      <c r="F2377" s="305" t="s">
        <v>1264</v>
      </c>
      <c r="G2377" s="231"/>
    </row>
    <row r="2378" spans="1:7">
      <c r="A2378" s="259" t="s">
        <v>1706</v>
      </c>
      <c r="B2378" s="260"/>
      <c r="C2378" s="232" t="s">
        <v>1375</v>
      </c>
      <c r="D2378" s="232" t="s">
        <v>1867</v>
      </c>
      <c r="E2378" s="232">
        <v>160</v>
      </c>
      <c r="F2378" s="305" t="s">
        <v>1264</v>
      </c>
      <c r="G2378" s="231"/>
    </row>
    <row r="2379" spans="1:7">
      <c r="A2379" s="260" t="s">
        <v>1709</v>
      </c>
      <c r="B2379" s="260"/>
      <c r="C2379" s="232" t="s">
        <v>1710</v>
      </c>
      <c r="D2379" s="232" t="s">
        <v>1868</v>
      </c>
      <c r="E2379" s="232">
        <v>400</v>
      </c>
      <c r="F2379" s="305" t="s">
        <v>948</v>
      </c>
      <c r="G2379" s="231"/>
    </row>
    <row r="2380" spans="1:7">
      <c r="A2380" s="267" t="s">
        <v>1712</v>
      </c>
      <c r="B2380" s="267"/>
      <c r="C2380" s="232" t="s">
        <v>1795</v>
      </c>
      <c r="D2380" s="232" t="s">
        <v>1796</v>
      </c>
      <c r="E2380" s="232">
        <v>400</v>
      </c>
      <c r="F2380" s="305" t="s">
        <v>948</v>
      </c>
      <c r="G2380" s="231"/>
    </row>
    <row r="2381" spans="1:7">
      <c r="A2381" s="268"/>
      <c r="B2381" s="268"/>
      <c r="C2381" s="232" t="s">
        <v>1797</v>
      </c>
      <c r="D2381" s="232"/>
      <c r="E2381" s="232">
        <v>400</v>
      </c>
      <c r="F2381" s="305" t="s">
        <v>948</v>
      </c>
      <c r="G2381" s="231"/>
    </row>
    <row r="2382" spans="1:7">
      <c r="A2382" s="259" t="s">
        <v>1715</v>
      </c>
      <c r="B2382" s="260"/>
      <c r="C2382" s="232" t="s">
        <v>1713</v>
      </c>
      <c r="D2382" s="232" t="s">
        <v>1869</v>
      </c>
      <c r="E2382" s="232">
        <v>400</v>
      </c>
      <c r="F2382" s="305" t="s">
        <v>948</v>
      </c>
      <c r="G2382" s="231"/>
    </row>
    <row r="2383" spans="1:7">
      <c r="A2383" s="259" t="s">
        <v>1719</v>
      </c>
      <c r="B2383" s="260"/>
      <c r="C2383" s="232" t="s">
        <v>1716</v>
      </c>
      <c r="D2383" s="232" t="s">
        <v>1870</v>
      </c>
      <c r="E2383" s="232">
        <v>400</v>
      </c>
      <c r="F2383" s="305" t="s">
        <v>1718</v>
      </c>
      <c r="G2383" s="231"/>
    </row>
    <row r="2384" spans="1:7">
      <c r="A2384" s="259" t="s">
        <v>1722</v>
      </c>
      <c r="B2384" s="260"/>
      <c r="C2384" s="232" t="s">
        <v>1798</v>
      </c>
      <c r="D2384" s="232" t="s">
        <v>1871</v>
      </c>
      <c r="E2384" s="232">
        <v>730</v>
      </c>
      <c r="F2384" s="305" t="s">
        <v>1721</v>
      </c>
      <c r="G2384" s="231"/>
    </row>
    <row r="2385" spans="1:7">
      <c r="A2385" s="260" t="s">
        <v>1723</v>
      </c>
      <c r="B2385" s="260"/>
      <c r="C2385" s="232" t="s">
        <v>1799</v>
      </c>
      <c r="D2385" s="232" t="s">
        <v>1872</v>
      </c>
      <c r="E2385" s="232">
        <v>430</v>
      </c>
      <c r="F2385" s="305" t="s">
        <v>1783</v>
      </c>
      <c r="G2385" s="231"/>
    </row>
    <row r="2386" spans="1:7">
      <c r="A2386" s="259" t="s">
        <v>1725</v>
      </c>
      <c r="B2386" s="260"/>
      <c r="C2386" s="232" t="s">
        <v>1873</v>
      </c>
      <c r="D2386" s="232" t="s">
        <v>1870</v>
      </c>
      <c r="E2386" s="232">
        <v>860</v>
      </c>
      <c r="F2386" s="305" t="s">
        <v>1483</v>
      </c>
      <c r="G2386" s="231"/>
    </row>
    <row r="2387" spans="1:7">
      <c r="A2387" s="259" t="s">
        <v>1726</v>
      </c>
      <c r="B2387" s="260"/>
      <c r="C2387" s="232" t="s">
        <v>1874</v>
      </c>
      <c r="D2387" s="232" t="s">
        <v>1807</v>
      </c>
      <c r="E2387" s="232">
        <v>430</v>
      </c>
      <c r="F2387" s="305" t="s">
        <v>1783</v>
      </c>
      <c r="G2387" s="231"/>
    </row>
    <row r="2388" spans="1:7">
      <c r="A2388" s="260" t="s">
        <v>1727</v>
      </c>
      <c r="B2388" s="260"/>
      <c r="C2388" s="232" t="s">
        <v>1875</v>
      </c>
      <c r="D2388" s="232" t="s">
        <v>1796</v>
      </c>
      <c r="E2388" s="232">
        <v>400</v>
      </c>
      <c r="F2388" s="305" t="s">
        <v>948</v>
      </c>
      <c r="G2388" s="231"/>
    </row>
    <row r="2389" spans="1:7">
      <c r="A2389" s="259" t="s">
        <v>1730</v>
      </c>
      <c r="B2389" s="260"/>
      <c r="C2389" s="232" t="s">
        <v>1876</v>
      </c>
      <c r="D2389" s="232" t="s">
        <v>1877</v>
      </c>
      <c r="E2389" s="232">
        <v>860</v>
      </c>
      <c r="F2389" s="305" t="s">
        <v>1483</v>
      </c>
      <c r="G2389" s="231"/>
    </row>
    <row r="2390" spans="1:7" ht="24">
      <c r="A2390" s="219" t="s">
        <v>620</v>
      </c>
      <c r="B2390" s="220"/>
      <c r="C2390" s="220"/>
      <c r="D2390" s="224"/>
      <c r="E2390" s="223">
        <f>SUM(E2373:E2389)</f>
        <v>6620</v>
      </c>
      <c r="F2390" s="223" t="s">
        <v>3085</v>
      </c>
      <c r="G2390" s="224" t="s">
        <v>1265</v>
      </c>
    </row>
    <row r="2391" spans="1:7">
      <c r="A2391" s="229"/>
      <c r="B2391" s="229"/>
      <c r="C2391" s="229"/>
      <c r="D2391" s="229"/>
      <c r="E2391" s="230"/>
      <c r="F2391" s="230"/>
      <c r="G2391" s="229"/>
    </row>
    <row r="2392" spans="1:7" ht="18.75">
      <c r="A2392" s="234" t="s">
        <v>338</v>
      </c>
      <c r="B2392" s="234"/>
      <c r="C2392" s="234"/>
      <c r="D2392" s="234"/>
      <c r="E2392" s="234"/>
      <c r="F2392" s="234"/>
      <c r="G2392" s="234"/>
    </row>
    <row r="2393" spans="1:7" ht="36">
      <c r="A2393" s="215" t="s">
        <v>594</v>
      </c>
      <c r="B2393" s="215" t="s">
        <v>595</v>
      </c>
      <c r="C2393" s="215" t="s">
        <v>596</v>
      </c>
      <c r="D2393" s="215" t="s">
        <v>597</v>
      </c>
      <c r="E2393" s="215" t="s">
        <v>598</v>
      </c>
      <c r="F2393" s="215" t="s">
        <v>2754</v>
      </c>
      <c r="G2393" s="215" t="s">
        <v>2755</v>
      </c>
    </row>
    <row r="2394" spans="1:7">
      <c r="A2394" s="259" t="s">
        <v>1697</v>
      </c>
      <c r="B2394" s="260"/>
      <c r="C2394" s="232" t="s">
        <v>495</v>
      </c>
      <c r="D2394" s="224" t="s">
        <v>1878</v>
      </c>
      <c r="E2394" s="232">
        <v>80</v>
      </c>
      <c r="F2394" s="305" t="s">
        <v>1259</v>
      </c>
      <c r="G2394" s="231"/>
    </row>
    <row r="2395" spans="1:7">
      <c r="A2395" s="267" t="s">
        <v>1699</v>
      </c>
      <c r="B2395" s="267"/>
      <c r="C2395" s="232" t="s">
        <v>1865</v>
      </c>
      <c r="D2395" s="272" t="s">
        <v>1703</v>
      </c>
      <c r="E2395" s="232">
        <v>210</v>
      </c>
      <c r="F2395" s="305" t="s">
        <v>1264</v>
      </c>
      <c r="G2395" s="231"/>
    </row>
    <row r="2396" spans="1:7">
      <c r="A2396" s="268"/>
      <c r="B2396" s="268"/>
      <c r="C2396" s="232" t="s">
        <v>1866</v>
      </c>
      <c r="D2396" s="273"/>
      <c r="E2396" s="232">
        <v>210</v>
      </c>
      <c r="F2396" s="305" t="s">
        <v>1264</v>
      </c>
      <c r="G2396" s="231"/>
    </row>
    <row r="2397" spans="1:7">
      <c r="A2397" s="259" t="s">
        <v>1701</v>
      </c>
      <c r="B2397" s="260"/>
      <c r="C2397" s="232" t="s">
        <v>1558</v>
      </c>
      <c r="D2397" s="224" t="s">
        <v>1705</v>
      </c>
      <c r="E2397" s="232">
        <v>100</v>
      </c>
      <c r="F2397" s="305" t="s">
        <v>1264</v>
      </c>
      <c r="G2397" s="231"/>
    </row>
    <row r="2398" spans="1:7">
      <c r="A2398" s="259" t="s">
        <v>1704</v>
      </c>
      <c r="B2398" s="260"/>
      <c r="C2398" s="232" t="s">
        <v>1707</v>
      </c>
      <c r="D2398" s="224" t="s">
        <v>1708</v>
      </c>
      <c r="E2398" s="232">
        <v>300</v>
      </c>
      <c r="F2398" s="305" t="s">
        <v>1264</v>
      </c>
      <c r="G2398" s="231"/>
    </row>
    <row r="2399" spans="1:7">
      <c r="A2399" s="259" t="s">
        <v>1706</v>
      </c>
      <c r="B2399" s="260"/>
      <c r="C2399" s="232" t="s">
        <v>1375</v>
      </c>
      <c r="D2399" s="224" t="s">
        <v>1708</v>
      </c>
      <c r="E2399" s="232">
        <v>160</v>
      </c>
      <c r="F2399" s="305" t="s">
        <v>1264</v>
      </c>
      <c r="G2399" s="231"/>
    </row>
    <row r="2400" spans="1:7">
      <c r="A2400" s="259" t="s">
        <v>1709</v>
      </c>
      <c r="B2400" s="260"/>
      <c r="C2400" s="232" t="s">
        <v>1710</v>
      </c>
      <c r="D2400" s="224" t="s">
        <v>1711</v>
      </c>
      <c r="E2400" s="232">
        <v>680</v>
      </c>
      <c r="F2400" s="305" t="s">
        <v>948</v>
      </c>
      <c r="G2400" s="231"/>
    </row>
    <row r="2401" spans="1:7">
      <c r="A2401" s="267" t="s">
        <v>1712</v>
      </c>
      <c r="B2401" s="267"/>
      <c r="C2401" s="232" t="s">
        <v>1795</v>
      </c>
      <c r="D2401" s="274" t="s">
        <v>1796</v>
      </c>
      <c r="E2401" s="232">
        <v>660</v>
      </c>
      <c r="F2401" s="305" t="s">
        <v>948</v>
      </c>
      <c r="G2401" s="231"/>
    </row>
    <row r="2402" spans="1:7">
      <c r="A2402" s="268"/>
      <c r="B2402" s="268"/>
      <c r="C2402" s="232" t="s">
        <v>1797</v>
      </c>
      <c r="D2402" s="275"/>
      <c r="E2402" s="232">
        <v>660</v>
      </c>
      <c r="F2402" s="305" t="s">
        <v>948</v>
      </c>
      <c r="G2402" s="231"/>
    </row>
    <row r="2403" spans="1:7">
      <c r="A2403" s="259" t="s">
        <v>1715</v>
      </c>
      <c r="B2403" s="260"/>
      <c r="C2403" s="232" t="s">
        <v>1713</v>
      </c>
      <c r="D2403" s="217" t="s">
        <v>1714</v>
      </c>
      <c r="E2403" s="232">
        <v>660</v>
      </c>
      <c r="F2403" s="305" t="s">
        <v>948</v>
      </c>
      <c r="G2403" s="231"/>
    </row>
    <row r="2404" spans="1:7">
      <c r="A2404" s="259" t="s">
        <v>1719</v>
      </c>
      <c r="B2404" s="260"/>
      <c r="C2404" s="232" t="s">
        <v>1716</v>
      </c>
      <c r="D2404" s="217" t="s">
        <v>1717</v>
      </c>
      <c r="E2404" s="232">
        <v>750</v>
      </c>
      <c r="F2404" s="305" t="s">
        <v>1718</v>
      </c>
      <c r="G2404" s="231"/>
    </row>
    <row r="2405" spans="1:7">
      <c r="A2405" s="259" t="s">
        <v>1722</v>
      </c>
      <c r="B2405" s="260"/>
      <c r="C2405" s="232" t="s">
        <v>1879</v>
      </c>
      <c r="D2405" s="217" t="s">
        <v>1717</v>
      </c>
      <c r="E2405" s="232">
        <v>750</v>
      </c>
      <c r="F2405" s="305" t="s">
        <v>1718</v>
      </c>
      <c r="G2405" s="231"/>
    </row>
    <row r="2406" spans="1:7">
      <c r="A2406" s="259" t="s">
        <v>1723</v>
      </c>
      <c r="B2406" s="260"/>
      <c r="C2406" s="232" t="s">
        <v>1798</v>
      </c>
      <c r="D2406" s="217" t="s">
        <v>1720</v>
      </c>
      <c r="E2406" s="232">
        <v>930</v>
      </c>
      <c r="F2406" s="305" t="s">
        <v>1721</v>
      </c>
      <c r="G2406" s="231"/>
    </row>
    <row r="2407" spans="1:7">
      <c r="A2407" s="260" t="s">
        <v>1725</v>
      </c>
      <c r="B2407" s="260"/>
      <c r="C2407" s="232" t="s">
        <v>1799</v>
      </c>
      <c r="D2407" s="217" t="s">
        <v>1807</v>
      </c>
      <c r="E2407" s="232">
        <v>810</v>
      </c>
      <c r="F2407" s="305" t="s">
        <v>1783</v>
      </c>
      <c r="G2407" s="231"/>
    </row>
    <row r="2408" spans="1:7" ht="24">
      <c r="A2408" s="219" t="s">
        <v>620</v>
      </c>
      <c r="B2408" s="220"/>
      <c r="C2408" s="220"/>
      <c r="D2408" s="224"/>
      <c r="E2408" s="223">
        <f>SUM(E2394:E2407)</f>
        <v>6960</v>
      </c>
      <c r="F2408" s="223" t="s">
        <v>3085</v>
      </c>
      <c r="G2408" s="224" t="s">
        <v>1357</v>
      </c>
    </row>
    <row r="2409" spans="1:7">
      <c r="A2409" s="229"/>
      <c r="B2409" s="229"/>
      <c r="C2409" s="229"/>
      <c r="D2409" s="229"/>
      <c r="E2409" s="230"/>
      <c r="F2409" s="230"/>
      <c r="G2409" s="229"/>
    </row>
    <row r="2410" spans="1:7" ht="18.75">
      <c r="A2410" s="234" t="s">
        <v>339</v>
      </c>
      <c r="B2410" s="234"/>
      <c r="C2410" s="234"/>
      <c r="D2410" s="234"/>
      <c r="E2410" s="234"/>
      <c r="F2410" s="234"/>
      <c r="G2410" s="234"/>
    </row>
    <row r="2411" spans="1:7" ht="36">
      <c r="A2411" s="215" t="s">
        <v>594</v>
      </c>
      <c r="B2411" s="215" t="s">
        <v>595</v>
      </c>
      <c r="C2411" s="215" t="s">
        <v>596</v>
      </c>
      <c r="D2411" s="215" t="s">
        <v>597</v>
      </c>
      <c r="E2411" s="215" t="s">
        <v>598</v>
      </c>
      <c r="F2411" s="215" t="s">
        <v>2754</v>
      </c>
      <c r="G2411" s="215" t="s">
        <v>2755</v>
      </c>
    </row>
    <row r="2412" spans="1:7">
      <c r="A2412" s="232" t="s">
        <v>1697</v>
      </c>
      <c r="B2412" s="232"/>
      <c r="C2412" s="232" t="s">
        <v>495</v>
      </c>
      <c r="D2412" s="232" t="s">
        <v>1880</v>
      </c>
      <c r="E2412" s="223">
        <v>80</v>
      </c>
      <c r="F2412" s="223" t="s">
        <v>1259</v>
      </c>
      <c r="G2412" s="232"/>
    </row>
    <row r="2413" spans="1:7">
      <c r="A2413" s="232" t="s">
        <v>1699</v>
      </c>
      <c r="B2413" s="232"/>
      <c r="C2413" s="232" t="s">
        <v>574</v>
      </c>
      <c r="D2413" s="232" t="s">
        <v>1864</v>
      </c>
      <c r="E2413" s="223">
        <v>150</v>
      </c>
      <c r="F2413" s="223" t="s">
        <v>1259</v>
      </c>
      <c r="G2413" s="232"/>
    </row>
    <row r="2414" spans="1:7">
      <c r="A2414" s="232" t="s">
        <v>1701</v>
      </c>
      <c r="B2414" s="232"/>
      <c r="C2414" s="232" t="s">
        <v>1702</v>
      </c>
      <c r="D2414" s="232" t="s">
        <v>1703</v>
      </c>
      <c r="E2414" s="223">
        <v>210</v>
      </c>
      <c r="F2414" s="223" t="s">
        <v>1264</v>
      </c>
      <c r="G2414" s="232"/>
    </row>
    <row r="2415" spans="1:7">
      <c r="A2415" s="232" t="s">
        <v>1704</v>
      </c>
      <c r="B2415" s="232"/>
      <c r="C2415" s="232" t="s">
        <v>1707</v>
      </c>
      <c r="D2415" s="232" t="s">
        <v>1880</v>
      </c>
      <c r="E2415" s="223">
        <v>160</v>
      </c>
      <c r="F2415" s="223" t="s">
        <v>1264</v>
      </c>
      <c r="G2415" s="232"/>
    </row>
    <row r="2416" spans="1:7">
      <c r="A2416" s="232" t="s">
        <v>1706</v>
      </c>
      <c r="B2416" s="232"/>
      <c r="C2416" s="232" t="s">
        <v>1375</v>
      </c>
      <c r="D2416" s="232" t="s">
        <v>1880</v>
      </c>
      <c r="E2416" s="223">
        <v>160</v>
      </c>
      <c r="F2416" s="223" t="s">
        <v>1264</v>
      </c>
      <c r="G2416" s="232"/>
    </row>
    <row r="2417" spans="1:7">
      <c r="A2417" s="232" t="s">
        <v>1709</v>
      </c>
      <c r="B2417" s="232"/>
      <c r="C2417" s="232" t="s">
        <v>1558</v>
      </c>
      <c r="D2417" s="232" t="s">
        <v>1705</v>
      </c>
      <c r="E2417" s="223">
        <v>100</v>
      </c>
      <c r="F2417" s="223" t="s">
        <v>1259</v>
      </c>
      <c r="G2417" s="232"/>
    </row>
    <row r="2418" spans="1:7">
      <c r="A2418" s="232" t="s">
        <v>1712</v>
      </c>
      <c r="B2418" s="232"/>
      <c r="C2418" s="232" t="s">
        <v>1640</v>
      </c>
      <c r="D2418" s="232" t="s">
        <v>1881</v>
      </c>
      <c r="E2418" s="223">
        <v>160</v>
      </c>
      <c r="F2418" s="223" t="s">
        <v>948</v>
      </c>
      <c r="G2418" s="232"/>
    </row>
    <row r="2419" spans="1:7">
      <c r="A2419" s="276">
        <v>8</v>
      </c>
      <c r="B2419" s="232"/>
      <c r="C2419" s="232" t="s">
        <v>1882</v>
      </c>
      <c r="D2419" s="232" t="s">
        <v>1796</v>
      </c>
      <c r="E2419" s="223">
        <v>400</v>
      </c>
      <c r="F2419" s="223" t="s">
        <v>948</v>
      </c>
      <c r="G2419" s="232"/>
    </row>
    <row r="2420" spans="1:7" ht="24">
      <c r="A2420" s="277"/>
      <c r="B2420" s="232"/>
      <c r="C2420" s="232" t="s">
        <v>1883</v>
      </c>
      <c r="D2420" s="232" t="s">
        <v>1796</v>
      </c>
      <c r="E2420" s="223">
        <v>280</v>
      </c>
      <c r="F2420" s="223" t="s">
        <v>948</v>
      </c>
      <c r="G2420" s="232"/>
    </row>
    <row r="2421" spans="1:7" ht="24">
      <c r="A2421" s="277"/>
      <c r="B2421" s="232"/>
      <c r="C2421" s="232" t="s">
        <v>1884</v>
      </c>
      <c r="D2421" s="232" t="s">
        <v>1796</v>
      </c>
      <c r="E2421" s="223">
        <v>280</v>
      </c>
      <c r="F2421" s="223" t="s">
        <v>948</v>
      </c>
      <c r="G2421" s="232"/>
    </row>
    <row r="2422" spans="1:7" ht="24">
      <c r="A2422" s="277"/>
      <c r="B2422" s="232"/>
      <c r="C2422" s="232" t="s">
        <v>1885</v>
      </c>
      <c r="D2422" s="232" t="s">
        <v>1796</v>
      </c>
      <c r="E2422" s="223">
        <v>280</v>
      </c>
      <c r="F2422" s="223" t="s">
        <v>948</v>
      </c>
      <c r="G2422" s="232"/>
    </row>
    <row r="2423" spans="1:7" ht="24">
      <c r="A2423" s="277"/>
      <c r="B2423" s="232"/>
      <c r="C2423" s="232" t="s">
        <v>1886</v>
      </c>
      <c r="D2423" s="232" t="s">
        <v>1796</v>
      </c>
      <c r="E2423" s="223">
        <v>470</v>
      </c>
      <c r="F2423" s="223" t="s">
        <v>948</v>
      </c>
      <c r="G2423" s="232"/>
    </row>
    <row r="2424" spans="1:7" ht="24">
      <c r="A2424" s="277"/>
      <c r="B2424" s="232"/>
      <c r="C2424" s="232" t="s">
        <v>1887</v>
      </c>
      <c r="D2424" s="232" t="s">
        <v>1796</v>
      </c>
      <c r="E2424" s="223">
        <v>280</v>
      </c>
      <c r="F2424" s="223" t="s">
        <v>948</v>
      </c>
      <c r="G2424" s="232"/>
    </row>
    <row r="2425" spans="1:7">
      <c r="A2425" s="277"/>
      <c r="B2425" s="232"/>
      <c r="C2425" s="232" t="s">
        <v>1888</v>
      </c>
      <c r="D2425" s="232" t="s">
        <v>1796</v>
      </c>
      <c r="E2425" s="223">
        <v>400</v>
      </c>
      <c r="F2425" s="223" t="s">
        <v>948</v>
      </c>
      <c r="G2425" s="232"/>
    </row>
    <row r="2426" spans="1:7" ht="24">
      <c r="A2426" s="277"/>
      <c r="B2426" s="232"/>
      <c r="C2426" s="232" t="s">
        <v>1889</v>
      </c>
      <c r="D2426" s="232" t="s">
        <v>1796</v>
      </c>
      <c r="E2426" s="223">
        <v>280</v>
      </c>
      <c r="F2426" s="223" t="s">
        <v>948</v>
      </c>
      <c r="G2426" s="232"/>
    </row>
    <row r="2427" spans="1:7" ht="24">
      <c r="A2427" s="277"/>
      <c r="B2427" s="232"/>
      <c r="C2427" s="232" t="s">
        <v>1890</v>
      </c>
      <c r="D2427" s="232" t="s">
        <v>1796</v>
      </c>
      <c r="E2427" s="223">
        <v>400</v>
      </c>
      <c r="F2427" s="223" t="s">
        <v>948</v>
      </c>
      <c r="G2427" s="232"/>
    </row>
    <row r="2428" spans="1:7" ht="24">
      <c r="A2428" s="277"/>
      <c r="B2428" s="232"/>
      <c r="C2428" s="232" t="s">
        <v>1891</v>
      </c>
      <c r="D2428" s="232" t="s">
        <v>1796</v>
      </c>
      <c r="E2428" s="223">
        <v>280</v>
      </c>
      <c r="F2428" s="223" t="s">
        <v>948</v>
      </c>
      <c r="G2428" s="232"/>
    </row>
    <row r="2429" spans="1:7" ht="24">
      <c r="A2429" s="278"/>
      <c r="B2429" s="232"/>
      <c r="C2429" s="232" t="s">
        <v>1892</v>
      </c>
      <c r="D2429" s="232" t="s">
        <v>1796</v>
      </c>
      <c r="E2429" s="223">
        <f>400+1008*8+50</f>
        <v>8514</v>
      </c>
      <c r="F2429" s="223" t="s">
        <v>1801</v>
      </c>
      <c r="G2429" s="232"/>
    </row>
    <row r="2430" spans="1:7">
      <c r="A2430" s="276">
        <v>9</v>
      </c>
      <c r="B2430" s="232"/>
      <c r="C2430" s="232" t="s">
        <v>3163</v>
      </c>
      <c r="D2430" s="232" t="s">
        <v>1880</v>
      </c>
      <c r="E2430" s="223">
        <v>400</v>
      </c>
      <c r="F2430" s="223" t="s">
        <v>948</v>
      </c>
      <c r="G2430" s="232"/>
    </row>
    <row r="2431" spans="1:7">
      <c r="A2431" s="277"/>
      <c r="B2431" s="232"/>
      <c r="C2431" s="232" t="s">
        <v>3164</v>
      </c>
      <c r="D2431" s="232" t="s">
        <v>1880</v>
      </c>
      <c r="E2431" s="223">
        <v>280</v>
      </c>
      <c r="F2431" s="223" t="s">
        <v>948</v>
      </c>
      <c r="G2431" s="232"/>
    </row>
    <row r="2432" spans="1:7">
      <c r="A2432" s="278"/>
      <c r="B2432" s="232"/>
      <c r="C2432" s="232" t="s">
        <v>1893</v>
      </c>
      <c r="D2432" s="232" t="s">
        <v>1880</v>
      </c>
      <c r="E2432" s="223">
        <v>470</v>
      </c>
      <c r="F2432" s="223" t="s">
        <v>948</v>
      </c>
      <c r="G2432" s="232"/>
    </row>
    <row r="2433" spans="1:7">
      <c r="A2433" s="232">
        <v>10</v>
      </c>
      <c r="B2433" s="232"/>
      <c r="C2433" s="232" t="s">
        <v>1894</v>
      </c>
      <c r="D2433" s="232" t="s">
        <v>1880</v>
      </c>
      <c r="E2433" s="223">
        <f>100+80+80+220</f>
        <v>480</v>
      </c>
      <c r="F2433" s="223" t="s">
        <v>948</v>
      </c>
      <c r="G2433" s="232"/>
    </row>
    <row r="2434" spans="1:7">
      <c r="A2434" s="232">
        <v>11</v>
      </c>
      <c r="B2434" s="232"/>
      <c r="C2434" s="232" t="s">
        <v>1895</v>
      </c>
      <c r="D2434" s="232" t="s">
        <v>1869</v>
      </c>
      <c r="E2434" s="223">
        <f>180+220</f>
        <v>400</v>
      </c>
      <c r="F2434" s="223" t="s">
        <v>948</v>
      </c>
      <c r="G2434" s="232"/>
    </row>
    <row r="2435" spans="1:7">
      <c r="A2435" s="232">
        <v>12</v>
      </c>
      <c r="B2435" s="232"/>
      <c r="C2435" s="232" t="s">
        <v>1803</v>
      </c>
      <c r="D2435" s="232" t="s">
        <v>1896</v>
      </c>
      <c r="E2435" s="223">
        <v>400</v>
      </c>
      <c r="F2435" s="223" t="s">
        <v>948</v>
      </c>
      <c r="G2435" s="232"/>
    </row>
    <row r="2436" spans="1:7" ht="24">
      <c r="A2436" s="219" t="s">
        <v>620</v>
      </c>
      <c r="B2436" s="220"/>
      <c r="C2436" s="220"/>
      <c r="D2436" s="224"/>
      <c r="E2436" s="223">
        <f>SUM(E2412:E2435)</f>
        <v>15314</v>
      </c>
      <c r="F2436" s="223" t="s">
        <v>3085</v>
      </c>
      <c r="G2436" s="224" t="s">
        <v>1265</v>
      </c>
    </row>
    <row r="2437" spans="1:7">
      <c r="A2437" s="229"/>
      <c r="B2437" s="229"/>
      <c r="C2437" s="229"/>
      <c r="D2437" s="229"/>
      <c r="E2437" s="230"/>
      <c r="F2437" s="230"/>
      <c r="G2437" s="229"/>
    </row>
    <row r="2438" spans="1:7" ht="18.75">
      <c r="A2438" s="234" t="s">
        <v>340</v>
      </c>
      <c r="B2438" s="234"/>
      <c r="C2438" s="234"/>
      <c r="D2438" s="234"/>
      <c r="E2438" s="234"/>
      <c r="F2438" s="234"/>
      <c r="G2438" s="234"/>
    </row>
    <row r="2439" spans="1:7" ht="36">
      <c r="A2439" s="215" t="s">
        <v>594</v>
      </c>
      <c r="B2439" s="215" t="s">
        <v>595</v>
      </c>
      <c r="C2439" s="215" t="s">
        <v>596</v>
      </c>
      <c r="D2439" s="215" t="s">
        <v>597</v>
      </c>
      <c r="E2439" s="215" t="s">
        <v>598</v>
      </c>
      <c r="F2439" s="215" t="s">
        <v>2754</v>
      </c>
      <c r="G2439" s="215" t="s">
        <v>2755</v>
      </c>
    </row>
    <row r="2440" spans="1:7">
      <c r="A2440" s="259" t="s">
        <v>1697</v>
      </c>
      <c r="B2440" s="260"/>
      <c r="C2440" s="223" t="s">
        <v>3155</v>
      </c>
      <c r="D2440" s="217" t="s">
        <v>1897</v>
      </c>
      <c r="E2440" s="217">
        <v>100</v>
      </c>
      <c r="F2440" s="217" t="s">
        <v>1259</v>
      </c>
      <c r="G2440" s="231"/>
    </row>
    <row r="2441" spans="1:7">
      <c r="A2441" s="259" t="s">
        <v>1699</v>
      </c>
      <c r="B2441" s="260"/>
      <c r="C2441" s="223" t="s">
        <v>602</v>
      </c>
      <c r="D2441" s="217" t="s">
        <v>1898</v>
      </c>
      <c r="E2441" s="217">
        <v>100</v>
      </c>
      <c r="F2441" s="217" t="s">
        <v>1259</v>
      </c>
      <c r="G2441" s="231"/>
    </row>
    <row r="2442" spans="1:7">
      <c r="A2442" s="259" t="s">
        <v>1701</v>
      </c>
      <c r="B2442" s="260"/>
      <c r="C2442" s="223" t="s">
        <v>1899</v>
      </c>
      <c r="D2442" s="217" t="s">
        <v>1900</v>
      </c>
      <c r="E2442" s="217">
        <v>100</v>
      </c>
      <c r="F2442" s="217" t="s">
        <v>1259</v>
      </c>
      <c r="G2442" s="231"/>
    </row>
    <row r="2443" spans="1:7">
      <c r="A2443" s="259" t="s">
        <v>1704</v>
      </c>
      <c r="B2443" s="260"/>
      <c r="C2443" s="223" t="s">
        <v>604</v>
      </c>
      <c r="D2443" s="217" t="s">
        <v>1901</v>
      </c>
      <c r="E2443" s="217">
        <v>300</v>
      </c>
      <c r="F2443" s="217" t="s">
        <v>1259</v>
      </c>
      <c r="G2443" s="231"/>
    </row>
    <row r="2444" spans="1:7">
      <c r="A2444" s="260" t="s">
        <v>1706</v>
      </c>
      <c r="B2444" s="260"/>
      <c r="C2444" s="223" t="s">
        <v>1902</v>
      </c>
      <c r="D2444" s="217" t="s">
        <v>1903</v>
      </c>
      <c r="E2444" s="217">
        <v>400</v>
      </c>
      <c r="F2444" s="217" t="s">
        <v>1264</v>
      </c>
      <c r="G2444" s="231"/>
    </row>
    <row r="2445" spans="1:7">
      <c r="A2445" s="259" t="s">
        <v>1709</v>
      </c>
      <c r="B2445" s="260"/>
      <c r="C2445" s="223" t="s">
        <v>607</v>
      </c>
      <c r="D2445" s="217" t="s">
        <v>1904</v>
      </c>
      <c r="E2445" s="217">
        <v>400</v>
      </c>
      <c r="F2445" s="217" t="s">
        <v>1264</v>
      </c>
      <c r="G2445" s="231"/>
    </row>
    <row r="2446" spans="1:7" ht="24">
      <c r="A2446" s="219" t="s">
        <v>620</v>
      </c>
      <c r="B2446" s="220"/>
      <c r="C2446" s="220"/>
      <c r="D2446" s="224"/>
      <c r="E2446" s="223">
        <f>SUM(E2440:E2445)</f>
        <v>1400</v>
      </c>
      <c r="F2446" s="223" t="s">
        <v>3085</v>
      </c>
      <c r="G2446" s="224" t="s">
        <v>1905</v>
      </c>
    </row>
    <row r="2447" spans="1:7">
      <c r="A2447" s="229"/>
      <c r="B2447" s="229"/>
      <c r="C2447" s="229"/>
      <c r="D2447" s="229"/>
      <c r="E2447" s="230"/>
      <c r="F2447" s="230"/>
      <c r="G2447" s="229"/>
    </row>
    <row r="2448" spans="1:7" ht="18.75">
      <c r="A2448" s="234" t="s">
        <v>3165</v>
      </c>
      <c r="B2448" s="234"/>
      <c r="C2448" s="234"/>
      <c r="D2448" s="234"/>
      <c r="E2448" s="234"/>
      <c r="F2448" s="234"/>
      <c r="G2448" s="234"/>
    </row>
    <row r="2449" spans="1:7" ht="36">
      <c r="A2449" s="215" t="s">
        <v>594</v>
      </c>
      <c r="B2449" s="215" t="s">
        <v>595</v>
      </c>
      <c r="C2449" s="215" t="s">
        <v>596</v>
      </c>
      <c r="D2449" s="215" t="s">
        <v>597</v>
      </c>
      <c r="E2449" s="215" t="s">
        <v>598</v>
      </c>
      <c r="F2449" s="215" t="s">
        <v>2754</v>
      </c>
      <c r="G2449" s="215" t="s">
        <v>2755</v>
      </c>
    </row>
    <row r="2450" spans="1:7">
      <c r="A2450" s="217">
        <v>1</v>
      </c>
      <c r="B2450" s="217"/>
      <c r="C2450" s="223" t="s">
        <v>1393</v>
      </c>
      <c r="D2450" s="313" t="s">
        <v>1906</v>
      </c>
      <c r="E2450" s="224">
        <v>50</v>
      </c>
      <c r="F2450" s="305" t="s">
        <v>1259</v>
      </c>
      <c r="G2450" s="231"/>
    </row>
    <row r="2451" spans="1:7">
      <c r="A2451" s="217">
        <v>2</v>
      </c>
      <c r="B2451" s="217"/>
      <c r="C2451" s="223" t="s">
        <v>627</v>
      </c>
      <c r="D2451" s="329" t="s">
        <v>1907</v>
      </c>
      <c r="E2451" s="224">
        <v>40</v>
      </c>
      <c r="F2451" s="305" t="s">
        <v>1259</v>
      </c>
      <c r="G2451" s="231"/>
    </row>
    <row r="2452" spans="1:7">
      <c r="A2452" s="217">
        <v>3</v>
      </c>
      <c r="B2452" s="217"/>
      <c r="C2452" s="223" t="s">
        <v>1343</v>
      </c>
      <c r="D2452" s="329" t="s">
        <v>1908</v>
      </c>
      <c r="E2452" s="224">
        <v>100</v>
      </c>
      <c r="F2452" s="305" t="s">
        <v>1259</v>
      </c>
      <c r="G2452" s="231"/>
    </row>
    <row r="2453" spans="1:7">
      <c r="A2453" s="217">
        <v>4</v>
      </c>
      <c r="B2453" s="217"/>
      <c r="C2453" s="223" t="s">
        <v>805</v>
      </c>
      <c r="D2453" s="329" t="s">
        <v>1909</v>
      </c>
      <c r="E2453" s="224">
        <f>100+70</f>
        <v>170</v>
      </c>
      <c r="F2453" s="305" t="s">
        <v>1397</v>
      </c>
      <c r="G2453" s="231"/>
    </row>
    <row r="2454" spans="1:7">
      <c r="A2454" s="217">
        <v>5</v>
      </c>
      <c r="B2454" s="217"/>
      <c r="C2454" s="223" t="s">
        <v>1533</v>
      </c>
      <c r="D2454" s="302" t="s">
        <v>1910</v>
      </c>
      <c r="E2454" s="224">
        <f>100+60</f>
        <v>160</v>
      </c>
      <c r="F2454" s="305" t="s">
        <v>1397</v>
      </c>
      <c r="G2454" s="231"/>
    </row>
    <row r="2455" spans="1:7">
      <c r="A2455" s="217">
        <v>6</v>
      </c>
      <c r="B2455" s="217"/>
      <c r="C2455" s="223" t="s">
        <v>1346</v>
      </c>
      <c r="D2455" s="329" t="s">
        <v>1911</v>
      </c>
      <c r="E2455" s="224">
        <f>100+60</f>
        <v>160</v>
      </c>
      <c r="F2455" s="305" t="s">
        <v>1397</v>
      </c>
      <c r="G2455" s="231"/>
    </row>
    <row r="2456" spans="1:7">
      <c r="A2456" s="217">
        <v>7</v>
      </c>
      <c r="B2456" s="217"/>
      <c r="C2456" s="223" t="s">
        <v>1353</v>
      </c>
      <c r="D2456" s="329" t="s">
        <v>1354</v>
      </c>
      <c r="E2456" s="224">
        <f>100+50+18*5</f>
        <v>240</v>
      </c>
      <c r="F2456" s="305" t="s">
        <v>1397</v>
      </c>
      <c r="G2456" s="231"/>
    </row>
    <row r="2457" spans="1:7">
      <c r="A2457" s="217">
        <v>8</v>
      </c>
      <c r="B2457" s="217"/>
      <c r="C2457" s="223" t="s">
        <v>1520</v>
      </c>
      <c r="D2457" s="302" t="s">
        <v>1661</v>
      </c>
      <c r="E2457" s="224">
        <f>100+100+5*42</f>
        <v>410</v>
      </c>
      <c r="F2457" s="305" t="s">
        <v>1397</v>
      </c>
      <c r="G2457" s="231"/>
    </row>
    <row r="2458" spans="1:7" ht="24">
      <c r="A2458" s="219" t="s">
        <v>620</v>
      </c>
      <c r="B2458" s="220"/>
      <c r="C2458" s="220"/>
      <c r="D2458" s="224"/>
      <c r="E2458" s="223">
        <f>SUM(E2450:E2457)</f>
        <v>1330</v>
      </c>
      <c r="F2458" s="223" t="s">
        <v>3085</v>
      </c>
      <c r="G2458" s="224" t="s">
        <v>1265</v>
      </c>
    </row>
    <row r="2459" spans="1:7">
      <c r="A2459" s="229"/>
      <c r="B2459" s="229"/>
      <c r="C2459" s="229"/>
      <c r="D2459" s="229"/>
      <c r="E2459" s="230"/>
      <c r="F2459" s="230"/>
      <c r="G2459" s="229"/>
    </row>
    <row r="2460" spans="1:7" ht="18.75">
      <c r="A2460" s="234" t="s">
        <v>3166</v>
      </c>
      <c r="B2460" s="234"/>
      <c r="C2460" s="234"/>
      <c r="D2460" s="234"/>
      <c r="E2460" s="234"/>
      <c r="F2460" s="234"/>
      <c r="G2460" s="234"/>
    </row>
    <row r="2461" spans="1:7" ht="36">
      <c r="A2461" s="215" t="s">
        <v>594</v>
      </c>
      <c r="B2461" s="215" t="s">
        <v>595</v>
      </c>
      <c r="C2461" s="215" t="s">
        <v>596</v>
      </c>
      <c r="D2461" s="215" t="s">
        <v>597</v>
      </c>
      <c r="E2461" s="215" t="s">
        <v>598</v>
      </c>
      <c r="F2461" s="215" t="s">
        <v>2754</v>
      </c>
      <c r="G2461" s="215" t="s">
        <v>2755</v>
      </c>
    </row>
    <row r="2462" spans="1:7">
      <c r="A2462" s="223">
        <v>1</v>
      </c>
      <c r="B2462" s="223"/>
      <c r="C2462" s="223" t="s">
        <v>1412</v>
      </c>
      <c r="D2462" s="223" t="s">
        <v>1912</v>
      </c>
      <c r="E2462" s="223">
        <v>50</v>
      </c>
      <c r="F2462" s="223" t="s">
        <v>1259</v>
      </c>
      <c r="G2462" s="231"/>
    </row>
    <row r="2463" spans="1:7">
      <c r="A2463" s="223">
        <v>2</v>
      </c>
      <c r="B2463" s="223"/>
      <c r="C2463" s="223" t="s">
        <v>1913</v>
      </c>
      <c r="D2463" s="223" t="s">
        <v>1339</v>
      </c>
      <c r="E2463" s="223">
        <v>180</v>
      </c>
      <c r="F2463" s="223" t="s">
        <v>1259</v>
      </c>
      <c r="G2463" s="231"/>
    </row>
    <row r="2464" spans="1:7">
      <c r="A2464" s="223">
        <v>3</v>
      </c>
      <c r="B2464" s="223"/>
      <c r="C2464" s="223" t="s">
        <v>1956</v>
      </c>
      <c r="D2464" s="223" t="s">
        <v>1914</v>
      </c>
      <c r="E2464" s="223">
        <v>80</v>
      </c>
      <c r="F2464" s="223" t="s">
        <v>1259</v>
      </c>
      <c r="G2464" s="231"/>
    </row>
    <row r="2465" spans="1:7">
      <c r="A2465" s="223">
        <v>4</v>
      </c>
      <c r="B2465" s="223"/>
      <c r="C2465" s="223" t="s">
        <v>1329</v>
      </c>
      <c r="D2465" s="223" t="s">
        <v>1915</v>
      </c>
      <c r="E2465" s="223">
        <v>200</v>
      </c>
      <c r="F2465" s="223" t="s">
        <v>1259</v>
      </c>
      <c r="G2465" s="231"/>
    </row>
    <row r="2466" spans="1:7">
      <c r="A2466" s="223">
        <v>5</v>
      </c>
      <c r="B2466" s="223"/>
      <c r="C2466" s="223" t="s">
        <v>1916</v>
      </c>
      <c r="D2466" s="223" t="s">
        <v>1917</v>
      </c>
      <c r="E2466" s="223">
        <v>200</v>
      </c>
      <c r="F2466" s="223" t="s">
        <v>1259</v>
      </c>
      <c r="G2466" s="231"/>
    </row>
    <row r="2467" spans="1:7">
      <c r="A2467" s="223">
        <v>6</v>
      </c>
      <c r="B2467" s="223"/>
      <c r="C2467" s="223" t="s">
        <v>1918</v>
      </c>
      <c r="D2467" s="223" t="s">
        <v>1334</v>
      </c>
      <c r="E2467" s="223">
        <f>100+(3*24-6)*5</f>
        <v>430</v>
      </c>
      <c r="F2467" s="223" t="s">
        <v>1259</v>
      </c>
      <c r="G2467" s="231"/>
    </row>
    <row r="2468" spans="1:7">
      <c r="A2468" s="223">
        <v>7</v>
      </c>
      <c r="B2468" s="223"/>
      <c r="C2468" s="223" t="s">
        <v>1376</v>
      </c>
      <c r="D2468" s="223" t="s">
        <v>1912</v>
      </c>
      <c r="E2468" s="223">
        <f>100+(14*24-6)*5</f>
        <v>1750</v>
      </c>
      <c r="F2468" s="223" t="s">
        <v>1397</v>
      </c>
      <c r="G2468" s="231"/>
    </row>
    <row r="2469" spans="1:7">
      <c r="A2469" s="223">
        <v>8</v>
      </c>
      <c r="B2469" s="223"/>
      <c r="C2469" s="223" t="s">
        <v>1919</v>
      </c>
      <c r="D2469" s="223" t="s">
        <v>1912</v>
      </c>
      <c r="E2469" s="223">
        <v>100</v>
      </c>
      <c r="F2469" s="223" t="s">
        <v>1259</v>
      </c>
      <c r="G2469" s="231"/>
    </row>
    <row r="2470" spans="1:7">
      <c r="A2470" s="223">
        <v>9</v>
      </c>
      <c r="B2470" s="223"/>
      <c r="C2470" s="223" t="s">
        <v>1920</v>
      </c>
      <c r="D2470" s="223" t="s">
        <v>1912</v>
      </c>
      <c r="E2470" s="223">
        <v>100</v>
      </c>
      <c r="F2470" s="223" t="s">
        <v>1259</v>
      </c>
      <c r="G2470" s="231"/>
    </row>
    <row r="2471" spans="1:7">
      <c r="A2471" s="223">
        <v>10</v>
      </c>
      <c r="B2471" s="223"/>
      <c r="C2471" s="223" t="s">
        <v>1921</v>
      </c>
      <c r="D2471" s="223" t="s">
        <v>1912</v>
      </c>
      <c r="E2471" s="223">
        <v>100</v>
      </c>
      <c r="F2471" s="223" t="s">
        <v>1259</v>
      </c>
      <c r="G2471" s="231"/>
    </row>
    <row r="2472" spans="1:7">
      <c r="A2472" s="223">
        <v>11</v>
      </c>
      <c r="B2472" s="223"/>
      <c r="C2472" s="223" t="s">
        <v>1922</v>
      </c>
      <c r="D2472" s="223" t="s">
        <v>1923</v>
      </c>
      <c r="E2472" s="223">
        <v>1400</v>
      </c>
      <c r="F2472" s="223" t="s">
        <v>1259</v>
      </c>
      <c r="G2472" s="231"/>
    </row>
    <row r="2473" spans="1:7">
      <c r="A2473" s="223">
        <v>12</v>
      </c>
      <c r="B2473" s="223"/>
      <c r="C2473" s="223" t="s">
        <v>1511</v>
      </c>
      <c r="D2473" s="223" t="s">
        <v>1573</v>
      </c>
      <c r="E2473" s="223">
        <v>200</v>
      </c>
      <c r="F2473" s="223" t="s">
        <v>1259</v>
      </c>
      <c r="G2473" s="231"/>
    </row>
    <row r="2474" spans="1:7">
      <c r="A2474" s="223">
        <v>13</v>
      </c>
      <c r="B2474" s="223"/>
      <c r="C2474" s="223" t="s">
        <v>1650</v>
      </c>
      <c r="D2474" s="223" t="s">
        <v>1573</v>
      </c>
      <c r="E2474" s="223">
        <v>600</v>
      </c>
      <c r="F2474" s="223" t="s">
        <v>1259</v>
      </c>
      <c r="G2474" s="231"/>
    </row>
    <row r="2475" spans="1:7">
      <c r="A2475" s="223">
        <v>14</v>
      </c>
      <c r="B2475" s="223"/>
      <c r="C2475" s="223" t="s">
        <v>1570</v>
      </c>
      <c r="D2475" s="223" t="s">
        <v>1571</v>
      </c>
      <c r="E2475" s="223">
        <v>300</v>
      </c>
      <c r="F2475" s="223" t="s">
        <v>1259</v>
      </c>
      <c r="G2475" s="231"/>
    </row>
    <row r="2476" spans="1:7">
      <c r="A2476" s="223">
        <v>15</v>
      </c>
      <c r="B2476" s="223"/>
      <c r="C2476" s="223" t="s">
        <v>1568</v>
      </c>
      <c r="D2476" s="223" t="s">
        <v>1924</v>
      </c>
      <c r="E2476" s="223">
        <v>600</v>
      </c>
      <c r="F2476" s="223" t="s">
        <v>1259</v>
      </c>
      <c r="G2476" s="231"/>
    </row>
    <row r="2477" spans="1:7" ht="24">
      <c r="A2477" s="223">
        <v>16</v>
      </c>
      <c r="B2477" s="223"/>
      <c r="C2477" s="223" t="s">
        <v>1925</v>
      </c>
      <c r="D2477" s="223" t="s">
        <v>1924</v>
      </c>
      <c r="E2477" s="223">
        <v>600</v>
      </c>
      <c r="F2477" s="223" t="s">
        <v>1259</v>
      </c>
      <c r="G2477" s="231"/>
    </row>
    <row r="2478" spans="1:7" ht="24">
      <c r="A2478" s="223">
        <v>17</v>
      </c>
      <c r="B2478" s="223"/>
      <c r="C2478" s="223" t="s">
        <v>1926</v>
      </c>
      <c r="D2478" s="223" t="s">
        <v>1628</v>
      </c>
      <c r="E2478" s="223">
        <v>1000</v>
      </c>
      <c r="F2478" s="223" t="s">
        <v>1259</v>
      </c>
      <c r="G2478" s="231"/>
    </row>
    <row r="2479" spans="1:7" ht="24">
      <c r="A2479" s="219" t="s">
        <v>620</v>
      </c>
      <c r="B2479" s="220"/>
      <c r="C2479" s="220"/>
      <c r="D2479" s="224"/>
      <c r="E2479" s="223">
        <f>SUM(E2462:E2478)</f>
        <v>7890</v>
      </c>
      <c r="F2479" s="223" t="s">
        <v>3085</v>
      </c>
      <c r="G2479" s="224" t="s">
        <v>1357</v>
      </c>
    </row>
    <row r="2480" spans="1:7">
      <c r="A2480" s="279"/>
      <c r="B2480" s="279"/>
      <c r="C2480" s="279"/>
      <c r="D2480" s="279"/>
      <c r="E2480" s="280"/>
      <c r="F2480" s="279"/>
      <c r="G2480" s="279"/>
    </row>
    <row r="2481" spans="1:7" ht="18.75">
      <c r="A2481" s="234" t="s">
        <v>3167</v>
      </c>
      <c r="B2481" s="234"/>
      <c r="C2481" s="234"/>
      <c r="D2481" s="234"/>
      <c r="E2481" s="234"/>
      <c r="F2481" s="234"/>
      <c r="G2481" s="234"/>
    </row>
    <row r="2482" spans="1:7" ht="36">
      <c r="A2482" s="215" t="s">
        <v>594</v>
      </c>
      <c r="B2482" s="215" t="s">
        <v>595</v>
      </c>
      <c r="C2482" s="215" t="s">
        <v>596</v>
      </c>
      <c r="D2482" s="215" t="s">
        <v>597</v>
      </c>
      <c r="E2482" s="215" t="s">
        <v>598</v>
      </c>
      <c r="F2482" s="215" t="s">
        <v>2754</v>
      </c>
      <c r="G2482" s="215" t="s">
        <v>2755</v>
      </c>
    </row>
    <row r="2483" spans="1:7">
      <c r="A2483" s="223">
        <v>1</v>
      </c>
      <c r="B2483" s="223"/>
      <c r="C2483" s="223" t="s">
        <v>1412</v>
      </c>
      <c r="D2483" s="223" t="s">
        <v>1912</v>
      </c>
      <c r="E2483" s="223">
        <v>50</v>
      </c>
      <c r="F2483" s="223" t="s">
        <v>1259</v>
      </c>
      <c r="G2483" s="231"/>
    </row>
    <row r="2484" spans="1:7">
      <c r="A2484" s="223">
        <v>2</v>
      </c>
      <c r="B2484" s="223"/>
      <c r="C2484" s="223" t="s">
        <v>1913</v>
      </c>
      <c r="D2484" s="223" t="s">
        <v>1339</v>
      </c>
      <c r="E2484" s="223">
        <v>180</v>
      </c>
      <c r="F2484" s="223" t="s">
        <v>1259</v>
      </c>
      <c r="G2484" s="231"/>
    </row>
    <row r="2485" spans="1:7">
      <c r="A2485" s="223">
        <v>3</v>
      </c>
      <c r="B2485" s="223"/>
      <c r="C2485" s="223" t="s">
        <v>1956</v>
      </c>
      <c r="D2485" s="223" t="s">
        <v>1914</v>
      </c>
      <c r="E2485" s="223">
        <v>80</v>
      </c>
      <c r="F2485" s="223" t="s">
        <v>1259</v>
      </c>
      <c r="G2485" s="231"/>
    </row>
    <row r="2486" spans="1:7">
      <c r="A2486" s="223">
        <v>4</v>
      </c>
      <c r="B2486" s="223"/>
      <c r="C2486" s="223" t="s">
        <v>1329</v>
      </c>
      <c r="D2486" s="223" t="s">
        <v>1915</v>
      </c>
      <c r="E2486" s="223">
        <v>200</v>
      </c>
      <c r="F2486" s="223" t="s">
        <v>1259</v>
      </c>
      <c r="G2486" s="231"/>
    </row>
    <row r="2487" spans="1:7">
      <c r="A2487" s="223">
        <v>5</v>
      </c>
      <c r="B2487" s="223"/>
      <c r="C2487" s="223" t="s">
        <v>1916</v>
      </c>
      <c r="D2487" s="223" t="s">
        <v>1917</v>
      </c>
      <c r="E2487" s="223">
        <v>200</v>
      </c>
      <c r="F2487" s="223" t="s">
        <v>1259</v>
      </c>
      <c r="G2487" s="231"/>
    </row>
    <row r="2488" spans="1:7">
      <c r="A2488" s="223">
        <v>6</v>
      </c>
      <c r="B2488" s="223"/>
      <c r="C2488" s="223" t="s">
        <v>1918</v>
      </c>
      <c r="D2488" s="223" t="s">
        <v>1334</v>
      </c>
      <c r="E2488" s="223">
        <f>100+(3*24-6)*5</f>
        <v>430</v>
      </c>
      <c r="F2488" s="223" t="s">
        <v>1259</v>
      </c>
      <c r="G2488" s="231"/>
    </row>
    <row r="2489" spans="1:7">
      <c r="A2489" s="223">
        <v>7</v>
      </c>
      <c r="B2489" s="223"/>
      <c r="C2489" s="223" t="s">
        <v>1376</v>
      </c>
      <c r="D2489" s="223" t="s">
        <v>1912</v>
      </c>
      <c r="E2489" s="223">
        <f>100+(14*24-6)*5</f>
        <v>1750</v>
      </c>
      <c r="F2489" s="223" t="s">
        <v>1397</v>
      </c>
      <c r="G2489" s="231"/>
    </row>
    <row r="2490" spans="1:7">
      <c r="A2490" s="223">
        <v>8</v>
      </c>
      <c r="B2490" s="223"/>
      <c r="C2490" s="223" t="s">
        <v>1919</v>
      </c>
      <c r="D2490" s="223" t="s">
        <v>1912</v>
      </c>
      <c r="E2490" s="223">
        <v>100</v>
      </c>
      <c r="F2490" s="223" t="s">
        <v>1259</v>
      </c>
      <c r="G2490" s="231"/>
    </row>
    <row r="2491" spans="1:7">
      <c r="A2491" s="223">
        <v>9</v>
      </c>
      <c r="B2491" s="223"/>
      <c r="C2491" s="223" t="s">
        <v>1920</v>
      </c>
      <c r="D2491" s="223" t="s">
        <v>1912</v>
      </c>
      <c r="E2491" s="223">
        <v>100</v>
      </c>
      <c r="F2491" s="223" t="s">
        <v>1259</v>
      </c>
      <c r="G2491" s="231"/>
    </row>
    <row r="2492" spans="1:7">
      <c r="A2492" s="223">
        <v>10</v>
      </c>
      <c r="B2492" s="223"/>
      <c r="C2492" s="223" t="s">
        <v>1921</v>
      </c>
      <c r="D2492" s="223" t="s">
        <v>1912</v>
      </c>
      <c r="E2492" s="223">
        <v>100</v>
      </c>
      <c r="F2492" s="223" t="s">
        <v>1259</v>
      </c>
      <c r="G2492" s="231"/>
    </row>
    <row r="2493" spans="1:7">
      <c r="A2493" s="223">
        <v>11</v>
      </c>
      <c r="B2493" s="223"/>
      <c r="C2493" s="223" t="s">
        <v>577</v>
      </c>
      <c r="D2493" s="223" t="s">
        <v>1927</v>
      </c>
      <c r="E2493" s="223">
        <v>380</v>
      </c>
      <c r="F2493" s="223" t="s">
        <v>1397</v>
      </c>
      <c r="G2493" s="231"/>
    </row>
    <row r="2494" spans="1:7">
      <c r="A2494" s="223">
        <v>12</v>
      </c>
      <c r="B2494" s="223"/>
      <c r="C2494" s="223" t="s">
        <v>1580</v>
      </c>
      <c r="D2494" s="223" t="s">
        <v>1927</v>
      </c>
      <c r="E2494" s="223">
        <f>380+380</f>
        <v>760</v>
      </c>
      <c r="F2494" s="223" t="s">
        <v>1397</v>
      </c>
      <c r="G2494" s="231"/>
    </row>
    <row r="2495" spans="1:7">
      <c r="A2495" s="223">
        <v>13</v>
      </c>
      <c r="B2495" s="223"/>
      <c r="C2495" s="223" t="s">
        <v>1922</v>
      </c>
      <c r="D2495" s="223" t="s">
        <v>1923</v>
      </c>
      <c r="E2495" s="223">
        <v>1400</v>
      </c>
      <c r="F2495" s="223" t="s">
        <v>1259</v>
      </c>
      <c r="G2495" s="231"/>
    </row>
    <row r="2496" spans="1:7">
      <c r="A2496" s="223">
        <v>14</v>
      </c>
      <c r="B2496" s="223"/>
      <c r="C2496" s="223" t="s">
        <v>1511</v>
      </c>
      <c r="D2496" s="223" t="s">
        <v>1573</v>
      </c>
      <c r="E2496" s="223">
        <v>200</v>
      </c>
      <c r="F2496" s="223" t="s">
        <v>1259</v>
      </c>
      <c r="G2496" s="231"/>
    </row>
    <row r="2497" spans="1:7">
      <c r="A2497" s="223">
        <v>15</v>
      </c>
      <c r="B2497" s="223"/>
      <c r="C2497" s="223" t="s">
        <v>1650</v>
      </c>
      <c r="D2497" s="223" t="s">
        <v>1573</v>
      </c>
      <c r="E2497" s="223">
        <v>600</v>
      </c>
      <c r="F2497" s="223" t="s">
        <v>1259</v>
      </c>
      <c r="G2497" s="231"/>
    </row>
    <row r="2498" spans="1:7">
      <c r="A2498" s="223">
        <v>16</v>
      </c>
      <c r="B2498" s="223"/>
      <c r="C2498" s="223" t="s">
        <v>1570</v>
      </c>
      <c r="D2498" s="223" t="s">
        <v>1571</v>
      </c>
      <c r="E2498" s="223">
        <v>300</v>
      </c>
      <c r="F2498" s="223" t="s">
        <v>1259</v>
      </c>
      <c r="G2498" s="231"/>
    </row>
    <row r="2499" spans="1:7">
      <c r="A2499" s="223">
        <v>17</v>
      </c>
      <c r="B2499" s="223"/>
      <c r="C2499" s="223" t="s">
        <v>1568</v>
      </c>
      <c r="D2499" s="223" t="s">
        <v>1924</v>
      </c>
      <c r="E2499" s="223">
        <v>600</v>
      </c>
      <c r="F2499" s="223" t="s">
        <v>1259</v>
      </c>
      <c r="G2499" s="231"/>
    </row>
    <row r="2500" spans="1:7" ht="24">
      <c r="A2500" s="223">
        <v>18</v>
      </c>
      <c r="B2500" s="223"/>
      <c r="C2500" s="223" t="s">
        <v>1925</v>
      </c>
      <c r="D2500" s="223" t="s">
        <v>1924</v>
      </c>
      <c r="E2500" s="223">
        <v>600</v>
      </c>
      <c r="F2500" s="223" t="s">
        <v>1259</v>
      </c>
      <c r="G2500" s="231"/>
    </row>
    <row r="2501" spans="1:7" ht="24">
      <c r="A2501" s="223">
        <v>19</v>
      </c>
      <c r="B2501" s="223"/>
      <c r="C2501" s="223" t="s">
        <v>1926</v>
      </c>
      <c r="D2501" s="223" t="s">
        <v>1628</v>
      </c>
      <c r="E2501" s="223">
        <v>1000</v>
      </c>
      <c r="F2501" s="223" t="s">
        <v>1259</v>
      </c>
      <c r="G2501" s="231"/>
    </row>
    <row r="2502" spans="1:7" ht="24">
      <c r="A2502" s="219" t="s">
        <v>620</v>
      </c>
      <c r="B2502" s="220"/>
      <c r="C2502" s="220"/>
      <c r="D2502" s="224"/>
      <c r="E2502" s="223">
        <f>SUM(E2483:E2501)</f>
        <v>9030</v>
      </c>
      <c r="F2502" s="223" t="s">
        <v>3085</v>
      </c>
      <c r="G2502" s="224" t="s">
        <v>1357</v>
      </c>
    </row>
    <row r="2503" spans="1:7">
      <c r="A2503" s="279"/>
      <c r="B2503" s="279"/>
      <c r="C2503" s="279"/>
      <c r="D2503" s="279"/>
      <c r="E2503" s="280"/>
      <c r="F2503" s="279"/>
      <c r="G2503" s="279"/>
    </row>
    <row r="2504" spans="1:7" ht="18.75">
      <c r="A2504" s="234" t="s">
        <v>343</v>
      </c>
      <c r="B2504" s="234"/>
      <c r="C2504" s="234"/>
      <c r="D2504" s="234"/>
      <c r="E2504" s="234"/>
      <c r="F2504" s="234"/>
      <c r="G2504" s="234"/>
    </row>
    <row r="2505" spans="1:7" ht="36">
      <c r="A2505" s="215" t="s">
        <v>594</v>
      </c>
      <c r="B2505" s="215" t="s">
        <v>595</v>
      </c>
      <c r="C2505" s="215" t="s">
        <v>596</v>
      </c>
      <c r="D2505" s="215" t="s">
        <v>597</v>
      </c>
      <c r="E2505" s="215" t="s">
        <v>598</v>
      </c>
      <c r="F2505" s="215" t="s">
        <v>2754</v>
      </c>
      <c r="G2505" s="215" t="s">
        <v>2755</v>
      </c>
    </row>
    <row r="2506" spans="1:7">
      <c r="A2506" s="223">
        <v>1</v>
      </c>
      <c r="B2506" s="223"/>
      <c r="C2506" s="232" t="s">
        <v>1928</v>
      </c>
      <c r="D2506" s="217" t="s">
        <v>1929</v>
      </c>
      <c r="E2506" s="217">
        <v>250</v>
      </c>
      <c r="F2506" s="217" t="s">
        <v>1259</v>
      </c>
      <c r="G2506" s="231"/>
    </row>
    <row r="2507" spans="1:7">
      <c r="A2507" s="223">
        <v>2</v>
      </c>
      <c r="B2507" s="223"/>
      <c r="C2507" s="232" t="s">
        <v>1930</v>
      </c>
      <c r="D2507" s="217" t="s">
        <v>1931</v>
      </c>
      <c r="E2507" s="217">
        <v>50</v>
      </c>
      <c r="F2507" s="217" t="s">
        <v>1259</v>
      </c>
      <c r="G2507" s="231"/>
    </row>
    <row r="2508" spans="1:7">
      <c r="A2508" s="223">
        <v>3</v>
      </c>
      <c r="B2508" s="223"/>
      <c r="C2508" s="232" t="s">
        <v>1932</v>
      </c>
      <c r="D2508" s="217" t="s">
        <v>1931</v>
      </c>
      <c r="E2508" s="217">
        <f>30*24*5</f>
        <v>3600</v>
      </c>
      <c r="F2508" s="217" t="s">
        <v>948</v>
      </c>
      <c r="G2508" s="231"/>
    </row>
    <row r="2509" spans="1:7">
      <c r="A2509" s="223">
        <v>4</v>
      </c>
      <c r="B2509" s="223"/>
      <c r="C2509" s="232" t="s">
        <v>1933</v>
      </c>
      <c r="D2509" s="217" t="s">
        <v>1931</v>
      </c>
      <c r="E2509" s="217">
        <v>200</v>
      </c>
      <c r="F2509" s="217" t="s">
        <v>1259</v>
      </c>
      <c r="G2509" s="231"/>
    </row>
    <row r="2510" spans="1:7">
      <c r="A2510" s="223">
        <v>5</v>
      </c>
      <c r="B2510" s="223"/>
      <c r="C2510" s="232" t="s">
        <v>1343</v>
      </c>
      <c r="D2510" s="217" t="s">
        <v>1344</v>
      </c>
      <c r="E2510" s="217">
        <v>100</v>
      </c>
      <c r="F2510" s="217" t="s">
        <v>1259</v>
      </c>
      <c r="G2510" s="231"/>
    </row>
    <row r="2511" spans="1:7">
      <c r="A2511" s="223">
        <v>6</v>
      </c>
      <c r="B2511" s="223"/>
      <c r="C2511" s="232" t="s">
        <v>1346</v>
      </c>
      <c r="D2511" s="217" t="s">
        <v>1347</v>
      </c>
      <c r="E2511" s="217">
        <f>100+60</f>
        <v>160</v>
      </c>
      <c r="F2511" s="217" t="s">
        <v>789</v>
      </c>
      <c r="G2511" s="231"/>
    </row>
    <row r="2512" spans="1:7">
      <c r="A2512" s="223">
        <v>7</v>
      </c>
      <c r="B2512" s="223"/>
      <c r="C2512" s="232" t="s">
        <v>1367</v>
      </c>
      <c r="D2512" s="217" t="s">
        <v>1934</v>
      </c>
      <c r="E2512" s="217">
        <f>100+100+(24-6)*5</f>
        <v>290</v>
      </c>
      <c r="F2512" s="217" t="s">
        <v>789</v>
      </c>
      <c r="G2512" s="231"/>
    </row>
    <row r="2513" spans="1:7">
      <c r="A2513" s="223">
        <v>8</v>
      </c>
      <c r="B2513" s="223"/>
      <c r="C2513" s="232" t="s">
        <v>1935</v>
      </c>
      <c r="D2513" s="217" t="s">
        <v>1931</v>
      </c>
      <c r="E2513" s="217">
        <v>3000</v>
      </c>
      <c r="F2513" s="217" t="s">
        <v>1259</v>
      </c>
      <c r="G2513" s="231"/>
    </row>
    <row r="2514" spans="1:7" ht="24">
      <c r="A2514" s="223">
        <v>9</v>
      </c>
      <c r="B2514" s="223"/>
      <c r="C2514" s="232" t="s">
        <v>1936</v>
      </c>
      <c r="D2514" s="217" t="s">
        <v>1937</v>
      </c>
      <c r="E2514" s="217">
        <f>100+100+(21*24-6)*5</f>
        <v>2690</v>
      </c>
      <c r="F2514" s="217" t="s">
        <v>1938</v>
      </c>
      <c r="G2514" s="231"/>
    </row>
    <row r="2515" spans="1:7">
      <c r="A2515" s="223">
        <v>10</v>
      </c>
      <c r="B2515" s="223"/>
      <c r="C2515" s="232" t="s">
        <v>1939</v>
      </c>
      <c r="D2515" s="217" t="s">
        <v>1937</v>
      </c>
      <c r="E2515" s="217">
        <f>100+100+(21*24-6)*5</f>
        <v>2690</v>
      </c>
      <c r="F2515" s="217" t="s">
        <v>1938</v>
      </c>
      <c r="G2515" s="231"/>
    </row>
    <row r="2516" spans="1:7" ht="24">
      <c r="A2516" s="219" t="s">
        <v>620</v>
      </c>
      <c r="B2516" s="220"/>
      <c r="C2516" s="220"/>
      <c r="D2516" s="224"/>
      <c r="E2516" s="223">
        <f>SUM(E2506:E2515)</f>
        <v>13030</v>
      </c>
      <c r="F2516" s="223" t="s">
        <v>3085</v>
      </c>
      <c r="G2516" s="224" t="s">
        <v>1357</v>
      </c>
    </row>
    <row r="2517" spans="1:7">
      <c r="A2517" s="225"/>
      <c r="B2517" s="225"/>
      <c r="C2517" s="225"/>
      <c r="D2517" s="225"/>
      <c r="E2517" s="226"/>
      <c r="F2517" s="226"/>
      <c r="G2517" s="225"/>
    </row>
    <row r="2518" spans="1:7" ht="18.75">
      <c r="A2518" s="234" t="s">
        <v>3168</v>
      </c>
      <c r="B2518" s="234"/>
      <c r="C2518" s="234"/>
      <c r="D2518" s="234"/>
      <c r="E2518" s="234"/>
      <c r="F2518" s="234"/>
      <c r="G2518" s="234"/>
    </row>
    <row r="2519" spans="1:7" ht="36">
      <c r="A2519" s="215" t="s">
        <v>594</v>
      </c>
      <c r="B2519" s="215" t="s">
        <v>595</v>
      </c>
      <c r="C2519" s="215" t="s">
        <v>596</v>
      </c>
      <c r="D2519" s="215" t="s">
        <v>597</v>
      </c>
      <c r="E2519" s="215" t="s">
        <v>598</v>
      </c>
      <c r="F2519" s="215" t="s">
        <v>2754</v>
      </c>
      <c r="G2519" s="215" t="s">
        <v>2755</v>
      </c>
    </row>
    <row r="2520" spans="1:7">
      <c r="A2520" s="223">
        <v>1</v>
      </c>
      <c r="B2520" s="223"/>
      <c r="C2520" s="232" t="s">
        <v>1412</v>
      </c>
      <c r="D2520" s="217" t="s">
        <v>1940</v>
      </c>
      <c r="E2520" s="224">
        <v>50</v>
      </c>
      <c r="F2520" s="231" t="s">
        <v>1259</v>
      </c>
      <c r="G2520" s="223"/>
    </row>
    <row r="2521" spans="1:7">
      <c r="A2521" s="223">
        <v>2</v>
      </c>
      <c r="B2521" s="223"/>
      <c r="C2521" s="232" t="s">
        <v>648</v>
      </c>
      <c r="D2521" s="217" t="s">
        <v>1940</v>
      </c>
      <c r="E2521" s="224">
        <v>50</v>
      </c>
      <c r="F2521" s="231" t="s">
        <v>1259</v>
      </c>
      <c r="G2521" s="223"/>
    </row>
    <row r="2522" spans="1:7">
      <c r="A2522" s="223">
        <v>3</v>
      </c>
      <c r="B2522" s="223"/>
      <c r="C2522" s="232" t="s">
        <v>1490</v>
      </c>
      <c r="D2522" s="217" t="s">
        <v>1344</v>
      </c>
      <c r="E2522" s="224">
        <v>50</v>
      </c>
      <c r="F2522" s="231" t="s">
        <v>1259</v>
      </c>
      <c r="G2522" s="223"/>
    </row>
    <row r="2523" spans="1:7">
      <c r="A2523" s="223">
        <v>4</v>
      </c>
      <c r="B2523" s="223"/>
      <c r="C2523" s="232" t="s">
        <v>1525</v>
      </c>
      <c r="D2523" s="217" t="s">
        <v>1941</v>
      </c>
      <c r="E2523" s="224">
        <f>100+100</f>
        <v>200</v>
      </c>
      <c r="F2523" s="231" t="s">
        <v>1259</v>
      </c>
      <c r="G2523" s="223"/>
    </row>
    <row r="2524" spans="1:7">
      <c r="A2524" s="223">
        <v>5</v>
      </c>
      <c r="B2524" s="223"/>
      <c r="C2524" s="232" t="s">
        <v>650</v>
      </c>
      <c r="D2524" s="217" t="s">
        <v>1940</v>
      </c>
      <c r="E2524" s="224">
        <f>100+100</f>
        <v>200</v>
      </c>
      <c r="F2524" s="231" t="s">
        <v>1264</v>
      </c>
      <c r="G2524" s="223"/>
    </row>
    <row r="2525" spans="1:7">
      <c r="A2525" s="223">
        <v>6</v>
      </c>
      <c r="B2525" s="223"/>
      <c r="C2525" s="232" t="s">
        <v>1541</v>
      </c>
      <c r="D2525" s="217" t="s">
        <v>1941</v>
      </c>
      <c r="E2525" s="224">
        <f>100+280</f>
        <v>380</v>
      </c>
      <c r="F2525" s="231" t="s">
        <v>1264</v>
      </c>
      <c r="G2525" s="223"/>
    </row>
    <row r="2526" spans="1:7">
      <c r="A2526" s="223">
        <v>7</v>
      </c>
      <c r="B2526" s="223"/>
      <c r="C2526" s="232" t="s">
        <v>1956</v>
      </c>
      <c r="D2526" s="217" t="s">
        <v>1940</v>
      </c>
      <c r="E2526" s="224">
        <v>80</v>
      </c>
      <c r="F2526" s="231" t="s">
        <v>1259</v>
      </c>
      <c r="G2526" s="223"/>
    </row>
    <row r="2527" spans="1:7">
      <c r="A2527" s="223">
        <v>8</v>
      </c>
      <c r="B2527" s="223"/>
      <c r="C2527" s="232" t="s">
        <v>856</v>
      </c>
      <c r="D2527" s="217" t="s">
        <v>1340</v>
      </c>
      <c r="E2527" s="224">
        <v>2350</v>
      </c>
      <c r="F2527" s="231" t="s">
        <v>1259</v>
      </c>
      <c r="G2527" s="223"/>
    </row>
    <row r="2528" spans="1:7" ht="24">
      <c r="A2528" s="219" t="s">
        <v>620</v>
      </c>
      <c r="B2528" s="220"/>
      <c r="C2528" s="220"/>
      <c r="D2528" s="224"/>
      <c r="E2528" s="224">
        <f>SUM(E2520:E2527)</f>
        <v>3360</v>
      </c>
      <c r="F2528" s="223" t="s">
        <v>3085</v>
      </c>
      <c r="G2528" s="224" t="s">
        <v>1265</v>
      </c>
    </row>
    <row r="2529" spans="1:7">
      <c r="A2529" s="229"/>
      <c r="B2529" s="229"/>
      <c r="C2529" s="229"/>
      <c r="D2529" s="229"/>
      <c r="E2529" s="230"/>
      <c r="F2529" s="230"/>
      <c r="G2529" s="229"/>
    </row>
    <row r="2530" spans="1:7" ht="18.75">
      <c r="A2530" s="234" t="s">
        <v>3169</v>
      </c>
      <c r="B2530" s="234"/>
      <c r="C2530" s="234"/>
      <c r="D2530" s="234"/>
      <c r="E2530" s="234"/>
      <c r="F2530" s="234"/>
      <c r="G2530" s="234"/>
    </row>
    <row r="2531" spans="1:7" ht="36">
      <c r="A2531" s="215" t="s">
        <v>594</v>
      </c>
      <c r="B2531" s="215" t="s">
        <v>595</v>
      </c>
      <c r="C2531" s="215" t="s">
        <v>596</v>
      </c>
      <c r="D2531" s="215" t="s">
        <v>597</v>
      </c>
      <c r="E2531" s="215" t="s">
        <v>598</v>
      </c>
      <c r="F2531" s="215" t="s">
        <v>2754</v>
      </c>
      <c r="G2531" s="215" t="s">
        <v>2755</v>
      </c>
    </row>
    <row r="2532" spans="1:7">
      <c r="A2532" s="223">
        <v>1</v>
      </c>
      <c r="B2532" s="223"/>
      <c r="C2532" s="232" t="s">
        <v>1412</v>
      </c>
      <c r="D2532" s="217" t="s">
        <v>1940</v>
      </c>
      <c r="E2532" s="224">
        <v>50</v>
      </c>
      <c r="F2532" s="231" t="s">
        <v>1259</v>
      </c>
      <c r="G2532" s="223"/>
    </row>
    <row r="2533" spans="1:7">
      <c r="A2533" s="223">
        <v>2</v>
      </c>
      <c r="B2533" s="223"/>
      <c r="C2533" s="232" t="s">
        <v>648</v>
      </c>
      <c r="D2533" s="217" t="s">
        <v>1940</v>
      </c>
      <c r="E2533" s="224">
        <v>50</v>
      </c>
      <c r="F2533" s="231" t="s">
        <v>1259</v>
      </c>
      <c r="G2533" s="223"/>
    </row>
    <row r="2534" spans="1:7">
      <c r="A2534" s="223">
        <v>3</v>
      </c>
      <c r="B2534" s="223"/>
      <c r="C2534" s="232" t="s">
        <v>1490</v>
      </c>
      <c r="D2534" s="217" t="s">
        <v>1344</v>
      </c>
      <c r="E2534" s="224">
        <v>50</v>
      </c>
      <c r="F2534" s="231" t="s">
        <v>1259</v>
      </c>
      <c r="G2534" s="223"/>
    </row>
    <row r="2535" spans="1:7">
      <c r="A2535" s="223">
        <v>4</v>
      </c>
      <c r="B2535" s="223"/>
      <c r="C2535" s="232" t="s">
        <v>1525</v>
      </c>
      <c r="D2535" s="217" t="s">
        <v>1941</v>
      </c>
      <c r="E2535" s="224">
        <f>100+100</f>
        <v>200</v>
      </c>
      <c r="F2535" s="231" t="s">
        <v>1259</v>
      </c>
      <c r="G2535" s="223"/>
    </row>
    <row r="2536" spans="1:7">
      <c r="A2536" s="223">
        <v>5</v>
      </c>
      <c r="B2536" s="223"/>
      <c r="C2536" s="232" t="s">
        <v>650</v>
      </c>
      <c r="D2536" s="217" t="s">
        <v>1940</v>
      </c>
      <c r="E2536" s="224">
        <f>100+100</f>
        <v>200</v>
      </c>
      <c r="F2536" s="231" t="s">
        <v>1264</v>
      </c>
      <c r="G2536" s="223"/>
    </row>
    <row r="2537" spans="1:7">
      <c r="A2537" s="223">
        <v>6</v>
      </c>
      <c r="B2537" s="223"/>
      <c r="C2537" s="232" t="s">
        <v>1353</v>
      </c>
      <c r="D2537" s="217" t="s">
        <v>1354</v>
      </c>
      <c r="E2537" s="224">
        <f>100+100</f>
        <v>200</v>
      </c>
      <c r="F2537" s="231" t="s">
        <v>1264</v>
      </c>
      <c r="G2537" s="223"/>
    </row>
    <row r="2538" spans="1:7">
      <c r="A2538" s="223">
        <v>7</v>
      </c>
      <c r="B2538" s="223"/>
      <c r="C2538" s="232" t="s">
        <v>1541</v>
      </c>
      <c r="D2538" s="217" t="s">
        <v>1941</v>
      </c>
      <c r="E2538" s="224">
        <f>100+280</f>
        <v>380</v>
      </c>
      <c r="F2538" s="231" t="s">
        <v>1264</v>
      </c>
      <c r="G2538" s="223"/>
    </row>
    <row r="2539" spans="1:7">
      <c r="A2539" s="223">
        <v>8</v>
      </c>
      <c r="B2539" s="223"/>
      <c r="C2539" s="232" t="s">
        <v>1533</v>
      </c>
      <c r="D2539" s="217" t="s">
        <v>1534</v>
      </c>
      <c r="E2539" s="224">
        <f>100+60</f>
        <v>160</v>
      </c>
      <c r="F2539" s="231" t="s">
        <v>1264</v>
      </c>
      <c r="G2539" s="223"/>
    </row>
    <row r="2540" spans="1:7">
      <c r="A2540" s="223">
        <v>9</v>
      </c>
      <c r="B2540" s="223"/>
      <c r="C2540" s="232" t="s">
        <v>1956</v>
      </c>
      <c r="D2540" s="217" t="s">
        <v>1940</v>
      </c>
      <c r="E2540" s="224">
        <v>80</v>
      </c>
      <c r="F2540" s="231" t="s">
        <v>1259</v>
      </c>
      <c r="G2540" s="223"/>
    </row>
    <row r="2541" spans="1:7">
      <c r="A2541" s="223">
        <v>10</v>
      </c>
      <c r="B2541" s="223"/>
      <c r="C2541" s="232" t="s">
        <v>856</v>
      </c>
      <c r="D2541" s="217" t="s">
        <v>1340</v>
      </c>
      <c r="E2541" s="224">
        <v>2350</v>
      </c>
      <c r="F2541" s="231" t="s">
        <v>1259</v>
      </c>
      <c r="G2541" s="223"/>
    </row>
    <row r="2542" spans="1:7" ht="24">
      <c r="A2542" s="219" t="s">
        <v>620</v>
      </c>
      <c r="B2542" s="220"/>
      <c r="C2542" s="220"/>
      <c r="D2542" s="224"/>
      <c r="E2542" s="224">
        <f>SUM(E2532:E2541)</f>
        <v>3720</v>
      </c>
      <c r="F2542" s="223" t="s">
        <v>3085</v>
      </c>
      <c r="G2542" s="224" t="s">
        <v>1265</v>
      </c>
    </row>
    <row r="2543" spans="1:7">
      <c r="A2543" s="229"/>
      <c r="B2543" s="229"/>
      <c r="C2543" s="229"/>
      <c r="D2543" s="229"/>
      <c r="E2543" s="230"/>
      <c r="F2543" s="230"/>
      <c r="G2543" s="229"/>
    </row>
    <row r="2544" spans="1:7" ht="18.75">
      <c r="A2544" s="234" t="s">
        <v>3170</v>
      </c>
      <c r="B2544" s="234"/>
      <c r="C2544" s="234"/>
      <c r="D2544" s="234"/>
      <c r="E2544" s="234"/>
      <c r="F2544" s="234"/>
      <c r="G2544" s="234"/>
    </row>
    <row r="2545" spans="1:7" ht="36">
      <c r="A2545" s="215" t="s">
        <v>594</v>
      </c>
      <c r="B2545" s="215" t="s">
        <v>595</v>
      </c>
      <c r="C2545" s="215" t="s">
        <v>596</v>
      </c>
      <c r="D2545" s="215" t="s">
        <v>597</v>
      </c>
      <c r="E2545" s="215" t="s">
        <v>598</v>
      </c>
      <c r="F2545" s="215" t="s">
        <v>2754</v>
      </c>
      <c r="G2545" s="215" t="s">
        <v>2755</v>
      </c>
    </row>
    <row r="2546" spans="1:7">
      <c r="A2546" s="223">
        <v>1</v>
      </c>
      <c r="B2546" s="223"/>
      <c r="C2546" s="232" t="s">
        <v>1412</v>
      </c>
      <c r="D2546" s="217" t="s">
        <v>1940</v>
      </c>
      <c r="E2546" s="224">
        <v>50</v>
      </c>
      <c r="F2546" s="231" t="s">
        <v>1259</v>
      </c>
      <c r="G2546" s="223"/>
    </row>
    <row r="2547" spans="1:7">
      <c r="A2547" s="223">
        <v>2</v>
      </c>
      <c r="B2547" s="223"/>
      <c r="C2547" s="232" t="s">
        <v>648</v>
      </c>
      <c r="D2547" s="217" t="s">
        <v>1940</v>
      </c>
      <c r="E2547" s="224">
        <v>50</v>
      </c>
      <c r="F2547" s="231" t="s">
        <v>1259</v>
      </c>
      <c r="G2547" s="223"/>
    </row>
    <row r="2548" spans="1:7">
      <c r="A2548" s="223">
        <v>3</v>
      </c>
      <c r="B2548" s="223"/>
      <c r="C2548" s="232" t="s">
        <v>1490</v>
      </c>
      <c r="D2548" s="217" t="s">
        <v>1344</v>
      </c>
      <c r="E2548" s="224">
        <v>50</v>
      </c>
      <c r="F2548" s="231" t="s">
        <v>1259</v>
      </c>
      <c r="G2548" s="223"/>
    </row>
    <row r="2549" spans="1:7">
      <c r="A2549" s="223">
        <v>4</v>
      </c>
      <c r="B2549" s="223"/>
      <c r="C2549" s="232" t="s">
        <v>1525</v>
      </c>
      <c r="D2549" s="217" t="s">
        <v>1941</v>
      </c>
      <c r="E2549" s="224">
        <f>100+100</f>
        <v>200</v>
      </c>
      <c r="F2549" s="231" t="s">
        <v>1259</v>
      </c>
      <c r="G2549" s="223"/>
    </row>
    <row r="2550" spans="1:7">
      <c r="A2550" s="223">
        <v>5</v>
      </c>
      <c r="B2550" s="223"/>
      <c r="C2550" s="232" t="s">
        <v>650</v>
      </c>
      <c r="D2550" s="217" t="s">
        <v>1940</v>
      </c>
      <c r="E2550" s="224">
        <f>100+100</f>
        <v>200</v>
      </c>
      <c r="F2550" s="231" t="s">
        <v>1264</v>
      </c>
      <c r="G2550" s="223"/>
    </row>
    <row r="2551" spans="1:7">
      <c r="A2551" s="223">
        <v>6</v>
      </c>
      <c r="B2551" s="223"/>
      <c r="C2551" s="232" t="s">
        <v>1353</v>
      </c>
      <c r="D2551" s="217" t="s">
        <v>1354</v>
      </c>
      <c r="E2551" s="224">
        <f>100+100</f>
        <v>200</v>
      </c>
      <c r="F2551" s="231" t="s">
        <v>1264</v>
      </c>
      <c r="G2551" s="223"/>
    </row>
    <row r="2552" spans="1:7">
      <c r="A2552" s="223">
        <v>7</v>
      </c>
      <c r="B2552" s="223"/>
      <c r="C2552" s="232" t="s">
        <v>1541</v>
      </c>
      <c r="D2552" s="217" t="s">
        <v>1941</v>
      </c>
      <c r="E2552" s="224">
        <f>100+280</f>
        <v>380</v>
      </c>
      <c r="F2552" s="231" t="s">
        <v>1264</v>
      </c>
      <c r="G2552" s="223"/>
    </row>
    <row r="2553" spans="1:7">
      <c r="A2553" s="223">
        <v>8</v>
      </c>
      <c r="B2553" s="223"/>
      <c r="C2553" s="232" t="s">
        <v>1547</v>
      </c>
      <c r="D2553" s="217" t="s">
        <v>1941</v>
      </c>
      <c r="E2553" s="224">
        <f>100+280+100</f>
        <v>480</v>
      </c>
      <c r="F2553" s="231" t="s">
        <v>1264</v>
      </c>
      <c r="G2553" s="223"/>
    </row>
    <row r="2554" spans="1:7">
      <c r="A2554" s="223">
        <v>9</v>
      </c>
      <c r="B2554" s="223"/>
      <c r="C2554" s="232" t="s">
        <v>1956</v>
      </c>
      <c r="D2554" s="217" t="s">
        <v>1940</v>
      </c>
      <c r="E2554" s="224">
        <v>80</v>
      </c>
      <c r="F2554" s="231" t="s">
        <v>1259</v>
      </c>
      <c r="G2554" s="223"/>
    </row>
    <row r="2555" spans="1:7">
      <c r="A2555" s="223">
        <v>10</v>
      </c>
      <c r="B2555" s="223"/>
      <c r="C2555" s="232" t="s">
        <v>856</v>
      </c>
      <c r="D2555" s="217" t="s">
        <v>1340</v>
      </c>
      <c r="E2555" s="224">
        <v>2350</v>
      </c>
      <c r="F2555" s="231" t="s">
        <v>1259</v>
      </c>
      <c r="G2555" s="223"/>
    </row>
    <row r="2556" spans="1:7" ht="24">
      <c r="A2556" s="219" t="s">
        <v>620</v>
      </c>
      <c r="B2556" s="220"/>
      <c r="C2556" s="220"/>
      <c r="D2556" s="224"/>
      <c r="E2556" s="224">
        <f>SUM(E2546:E2555)</f>
        <v>4040</v>
      </c>
      <c r="F2556" s="223" t="s">
        <v>3085</v>
      </c>
      <c r="G2556" s="224" t="s">
        <v>1265</v>
      </c>
    </row>
    <row r="2557" spans="1:7">
      <c r="A2557" s="229"/>
      <c r="B2557" s="229"/>
      <c r="C2557" s="229"/>
      <c r="D2557" s="229"/>
      <c r="E2557" s="230"/>
      <c r="F2557" s="230"/>
      <c r="G2557" s="229"/>
    </row>
    <row r="2558" spans="1:7" ht="18.75">
      <c r="A2558" s="234" t="s">
        <v>347</v>
      </c>
      <c r="B2558" s="234"/>
      <c r="C2558" s="234"/>
      <c r="D2558" s="234"/>
      <c r="E2558" s="234"/>
      <c r="F2558" s="234"/>
      <c r="G2558" s="234"/>
    </row>
    <row r="2559" spans="1:7" ht="36">
      <c r="A2559" s="215" t="s">
        <v>594</v>
      </c>
      <c r="B2559" s="215" t="s">
        <v>595</v>
      </c>
      <c r="C2559" s="215" t="s">
        <v>596</v>
      </c>
      <c r="D2559" s="215" t="s">
        <v>597</v>
      </c>
      <c r="E2559" s="215" t="s">
        <v>598</v>
      </c>
      <c r="F2559" s="215" t="s">
        <v>2754</v>
      </c>
      <c r="G2559" s="215" t="s">
        <v>2755</v>
      </c>
    </row>
    <row r="2560" spans="1:7">
      <c r="A2560" s="232">
        <v>1</v>
      </c>
      <c r="B2560" s="232"/>
      <c r="C2560" s="232" t="s">
        <v>3171</v>
      </c>
      <c r="D2560" s="232" t="s">
        <v>1484</v>
      </c>
      <c r="E2560" s="224">
        <v>600</v>
      </c>
      <c r="F2560" s="231" t="s">
        <v>1259</v>
      </c>
      <c r="G2560" s="281"/>
    </row>
    <row r="2561" spans="1:7">
      <c r="A2561" s="232">
        <v>2</v>
      </c>
      <c r="B2561" s="232"/>
      <c r="C2561" s="232" t="s">
        <v>1093</v>
      </c>
      <c r="D2561" s="232" t="s">
        <v>1571</v>
      </c>
      <c r="E2561" s="224">
        <v>300</v>
      </c>
      <c r="F2561" s="231" t="s">
        <v>1259</v>
      </c>
      <c r="G2561" s="281"/>
    </row>
    <row r="2562" spans="1:7">
      <c r="A2562" s="232">
        <v>3</v>
      </c>
      <c r="B2562" s="232"/>
      <c r="C2562" s="232" t="s">
        <v>1942</v>
      </c>
      <c r="D2562" s="232" t="s">
        <v>1943</v>
      </c>
      <c r="E2562" s="224">
        <f>5*200</f>
        <v>1000</v>
      </c>
      <c r="F2562" s="231" t="s">
        <v>1259</v>
      </c>
      <c r="G2562" s="281"/>
    </row>
    <row r="2563" spans="1:7" ht="24">
      <c r="A2563" s="232">
        <v>4</v>
      </c>
      <c r="B2563" s="232"/>
      <c r="C2563" s="232" t="s">
        <v>1623</v>
      </c>
      <c r="D2563" s="232" t="s">
        <v>1340</v>
      </c>
      <c r="E2563" s="224">
        <f>4*200</f>
        <v>800</v>
      </c>
      <c r="F2563" s="231" t="s">
        <v>1259</v>
      </c>
      <c r="G2563" s="224"/>
    </row>
    <row r="2564" spans="1:7">
      <c r="A2564" s="232">
        <v>5</v>
      </c>
      <c r="B2564" s="232"/>
      <c r="C2564" s="232" t="s">
        <v>1944</v>
      </c>
      <c r="D2564" s="232" t="s">
        <v>1842</v>
      </c>
      <c r="E2564" s="224">
        <v>200</v>
      </c>
      <c r="F2564" s="231" t="s">
        <v>1259</v>
      </c>
      <c r="G2564" s="224"/>
    </row>
    <row r="2565" spans="1:7">
      <c r="A2565" s="232">
        <v>6</v>
      </c>
      <c r="B2565" s="232"/>
      <c r="C2565" s="232" t="s">
        <v>1945</v>
      </c>
      <c r="D2565" s="232" t="s">
        <v>1340</v>
      </c>
      <c r="E2565" s="224">
        <f>4*150</f>
        <v>600</v>
      </c>
      <c r="F2565" s="231" t="s">
        <v>1259</v>
      </c>
      <c r="G2565" s="224"/>
    </row>
    <row r="2566" spans="1:7" ht="24">
      <c r="A2566" s="219" t="s">
        <v>620</v>
      </c>
      <c r="B2566" s="220"/>
      <c r="C2566" s="220"/>
      <c r="D2566" s="224"/>
      <c r="E2566" s="224">
        <f>SUM(E2560:E2565)</f>
        <v>3500</v>
      </c>
      <c r="F2566" s="223" t="s">
        <v>3085</v>
      </c>
      <c r="G2566" s="224" t="s">
        <v>1357</v>
      </c>
    </row>
    <row r="2567" spans="1:7">
      <c r="A2567" s="229"/>
      <c r="B2567" s="229"/>
      <c r="C2567" s="229"/>
      <c r="D2567" s="229"/>
      <c r="E2567" s="230"/>
      <c r="F2567" s="230"/>
      <c r="G2567" s="229"/>
    </row>
    <row r="2568" spans="1:7" ht="18.75">
      <c r="A2568" s="234" t="s">
        <v>348</v>
      </c>
      <c r="B2568" s="234"/>
      <c r="C2568" s="234"/>
      <c r="D2568" s="234"/>
      <c r="E2568" s="234"/>
      <c r="F2568" s="234"/>
      <c r="G2568" s="234"/>
    </row>
    <row r="2569" spans="1:7" ht="36">
      <c r="A2569" s="215" t="s">
        <v>594</v>
      </c>
      <c r="B2569" s="215" t="s">
        <v>595</v>
      </c>
      <c r="C2569" s="215" t="s">
        <v>596</v>
      </c>
      <c r="D2569" s="215" t="s">
        <v>597</v>
      </c>
      <c r="E2569" s="215" t="s">
        <v>598</v>
      </c>
      <c r="F2569" s="215" t="s">
        <v>2754</v>
      </c>
      <c r="G2569" s="215" t="s">
        <v>2755</v>
      </c>
    </row>
    <row r="2570" spans="1:7" ht="24">
      <c r="A2570" s="232">
        <v>1</v>
      </c>
      <c r="B2570" s="232"/>
      <c r="C2570" s="232" t="s">
        <v>3172</v>
      </c>
      <c r="D2570" s="232" t="s">
        <v>1946</v>
      </c>
      <c r="E2570" s="224">
        <v>1000</v>
      </c>
      <c r="F2570" s="231" t="s">
        <v>1259</v>
      </c>
      <c r="G2570" s="281"/>
    </row>
    <row r="2571" spans="1:7">
      <c r="A2571" s="232">
        <v>2</v>
      </c>
      <c r="B2571" s="232"/>
      <c r="C2571" s="232" t="s">
        <v>939</v>
      </c>
      <c r="D2571" s="232" t="s">
        <v>1946</v>
      </c>
      <c r="E2571" s="224">
        <v>3500</v>
      </c>
      <c r="F2571" s="231" t="s">
        <v>1264</v>
      </c>
      <c r="G2571" s="281"/>
    </row>
    <row r="2572" spans="1:7" ht="24">
      <c r="A2572" s="219" t="s">
        <v>620</v>
      </c>
      <c r="B2572" s="220"/>
      <c r="C2572" s="220"/>
      <c r="D2572" s="224"/>
      <c r="E2572" s="224">
        <f>SUM(E2570:E2571)</f>
        <v>4500</v>
      </c>
      <c r="F2572" s="223" t="s">
        <v>3085</v>
      </c>
      <c r="G2572" s="224" t="s">
        <v>3173</v>
      </c>
    </row>
    <row r="2573" spans="1:7">
      <c r="A2573" s="229"/>
      <c r="B2573" s="229"/>
      <c r="C2573" s="229"/>
      <c r="D2573" s="229"/>
      <c r="E2573" s="230"/>
      <c r="F2573" s="230"/>
      <c r="G2573" s="229"/>
    </row>
    <row r="2574" spans="1:7" ht="18.75">
      <c r="A2574" s="234" t="s">
        <v>3174</v>
      </c>
      <c r="B2574" s="234"/>
      <c r="C2574" s="234"/>
      <c r="D2574" s="234"/>
      <c r="E2574" s="234"/>
      <c r="F2574" s="234"/>
      <c r="G2574" s="234"/>
    </row>
    <row r="2575" spans="1:7" ht="36">
      <c r="A2575" s="215" t="s">
        <v>594</v>
      </c>
      <c r="B2575" s="215" t="s">
        <v>595</v>
      </c>
      <c r="C2575" s="215" t="s">
        <v>596</v>
      </c>
      <c r="D2575" s="215" t="s">
        <v>597</v>
      </c>
      <c r="E2575" s="215" t="s">
        <v>598</v>
      </c>
      <c r="F2575" s="215" t="s">
        <v>2754</v>
      </c>
      <c r="G2575" s="215" t="s">
        <v>2755</v>
      </c>
    </row>
    <row r="2576" spans="1:7">
      <c r="A2576" s="232">
        <v>1</v>
      </c>
      <c r="B2576" s="232"/>
      <c r="C2576" s="232" t="s">
        <v>1947</v>
      </c>
      <c r="D2576" s="232" t="s">
        <v>1948</v>
      </c>
      <c r="E2576" s="224">
        <f>100+100+5*(28*24)</f>
        <v>3560</v>
      </c>
      <c r="F2576" s="231">
        <f>28+7+2</f>
        <v>37</v>
      </c>
      <c r="G2576" s="281"/>
    </row>
    <row r="2577" spans="1:7" ht="24">
      <c r="A2577" s="219" t="s">
        <v>620</v>
      </c>
      <c r="B2577" s="220"/>
      <c r="C2577" s="220"/>
      <c r="D2577" s="224"/>
      <c r="E2577" s="224">
        <f>SUM(E2576:E2576)</f>
        <v>3560</v>
      </c>
      <c r="F2577" s="223" t="s">
        <v>3085</v>
      </c>
      <c r="G2577" s="224" t="s">
        <v>1357</v>
      </c>
    </row>
    <row r="2578" spans="1:7">
      <c r="A2578" s="229"/>
      <c r="B2578" s="229"/>
      <c r="C2578" s="229"/>
      <c r="D2578" s="229"/>
      <c r="E2578" s="230"/>
      <c r="F2578" s="230"/>
      <c r="G2578" s="229"/>
    </row>
    <row r="2579" spans="1:7" ht="18.75">
      <c r="A2579" s="234" t="s">
        <v>352</v>
      </c>
      <c r="B2579" s="234"/>
      <c r="C2579" s="234"/>
      <c r="D2579" s="234"/>
      <c r="E2579" s="234"/>
      <c r="F2579" s="234"/>
      <c r="G2579" s="234"/>
    </row>
    <row r="2580" spans="1:7" ht="36">
      <c r="A2580" s="215" t="s">
        <v>594</v>
      </c>
      <c r="B2580" s="215" t="s">
        <v>595</v>
      </c>
      <c r="C2580" s="215" t="s">
        <v>596</v>
      </c>
      <c r="D2580" s="215" t="s">
        <v>597</v>
      </c>
      <c r="E2580" s="215" t="s">
        <v>598</v>
      </c>
      <c r="F2580" s="215" t="s">
        <v>2754</v>
      </c>
      <c r="G2580" s="215" t="s">
        <v>2755</v>
      </c>
    </row>
    <row r="2581" spans="1:7">
      <c r="A2581" s="239">
        <v>1</v>
      </c>
      <c r="B2581" s="239"/>
      <c r="C2581" s="232" t="s">
        <v>1327</v>
      </c>
      <c r="D2581" s="216" t="s">
        <v>1949</v>
      </c>
      <c r="E2581" s="216">
        <v>40</v>
      </c>
      <c r="F2581" s="216" t="s">
        <v>1259</v>
      </c>
      <c r="G2581" s="223"/>
    </row>
    <row r="2582" spans="1:7">
      <c r="A2582" s="239">
        <v>2</v>
      </c>
      <c r="B2582" s="239"/>
      <c r="C2582" s="232" t="s">
        <v>627</v>
      </c>
      <c r="D2582" s="216" t="s">
        <v>1432</v>
      </c>
      <c r="E2582" s="216">
        <v>40</v>
      </c>
      <c r="F2582" s="216" t="s">
        <v>1259</v>
      </c>
      <c r="G2582" s="224"/>
    </row>
    <row r="2583" spans="1:7">
      <c r="A2583" s="239">
        <v>3</v>
      </c>
      <c r="B2583" s="239"/>
      <c r="C2583" s="232" t="s">
        <v>1338</v>
      </c>
      <c r="D2583" s="216" t="s">
        <v>1339</v>
      </c>
      <c r="E2583" s="216">
        <v>180</v>
      </c>
      <c r="F2583" s="216" t="s">
        <v>1259</v>
      </c>
      <c r="G2583" s="231"/>
    </row>
    <row r="2584" spans="1:7">
      <c r="A2584" s="239">
        <v>4</v>
      </c>
      <c r="B2584" s="239"/>
      <c r="C2584" s="232" t="s">
        <v>1343</v>
      </c>
      <c r="D2584" s="216" t="s">
        <v>1344</v>
      </c>
      <c r="E2584" s="216">
        <f>100+100</f>
        <v>200</v>
      </c>
      <c r="F2584" s="216" t="s">
        <v>1259</v>
      </c>
      <c r="G2584" s="223"/>
    </row>
    <row r="2585" spans="1:7">
      <c r="A2585" s="239">
        <v>5</v>
      </c>
      <c r="B2585" s="239"/>
      <c r="C2585" s="232" t="s">
        <v>1383</v>
      </c>
      <c r="D2585" s="216" t="s">
        <v>1949</v>
      </c>
      <c r="E2585" s="216">
        <v>40</v>
      </c>
      <c r="F2585" s="216" t="s">
        <v>1259</v>
      </c>
      <c r="G2585" s="239"/>
    </row>
    <row r="2586" spans="1:7">
      <c r="A2586" s="239">
        <v>6</v>
      </c>
      <c r="B2586" s="239"/>
      <c r="C2586" s="232" t="s">
        <v>3120</v>
      </c>
      <c r="D2586" s="216" t="s">
        <v>1351</v>
      </c>
      <c r="E2586" s="216">
        <f>100+100</f>
        <v>200</v>
      </c>
      <c r="F2586" s="216" t="s">
        <v>1259</v>
      </c>
      <c r="G2586" s="223"/>
    </row>
    <row r="2587" spans="1:7">
      <c r="A2587" s="239">
        <v>7</v>
      </c>
      <c r="B2587" s="239"/>
      <c r="C2587" s="232" t="s">
        <v>1346</v>
      </c>
      <c r="D2587" s="216" t="s">
        <v>1347</v>
      </c>
      <c r="E2587" s="216">
        <f>100+60</f>
        <v>160</v>
      </c>
      <c r="F2587" s="216" t="s">
        <v>1264</v>
      </c>
      <c r="G2587" s="239"/>
    </row>
    <row r="2588" spans="1:7">
      <c r="A2588" s="239">
        <v>8</v>
      </c>
      <c r="B2588" s="239"/>
      <c r="C2588" s="232" t="s">
        <v>588</v>
      </c>
      <c r="D2588" s="216" t="s">
        <v>1345</v>
      </c>
      <c r="E2588" s="216">
        <f>100+50</f>
        <v>150</v>
      </c>
      <c r="F2588" s="216" t="s">
        <v>1264</v>
      </c>
      <c r="G2588" s="224"/>
    </row>
    <row r="2589" spans="1:7">
      <c r="A2589" s="239">
        <v>9</v>
      </c>
      <c r="B2589" s="239"/>
      <c r="C2589" s="232" t="s">
        <v>1950</v>
      </c>
      <c r="D2589" s="216" t="s">
        <v>1380</v>
      </c>
      <c r="E2589" s="216">
        <f>100+280</f>
        <v>380</v>
      </c>
      <c r="F2589" s="216" t="s">
        <v>1264</v>
      </c>
      <c r="G2589" s="239"/>
    </row>
    <row r="2590" spans="1:7">
      <c r="A2590" s="239">
        <v>10</v>
      </c>
      <c r="B2590" s="239"/>
      <c r="C2590" s="232" t="s">
        <v>3175</v>
      </c>
      <c r="D2590" s="216" t="s">
        <v>1951</v>
      </c>
      <c r="E2590" s="216">
        <f>48*5</f>
        <v>240</v>
      </c>
      <c r="F2590" s="216" t="s">
        <v>1264</v>
      </c>
      <c r="G2590" s="223"/>
    </row>
    <row r="2591" spans="1:7" ht="24">
      <c r="A2591" s="239">
        <v>11</v>
      </c>
      <c r="B2591" s="239"/>
      <c r="C2591" s="232" t="s">
        <v>3176</v>
      </c>
      <c r="D2591" s="216" t="s">
        <v>1952</v>
      </c>
      <c r="E2591" s="216">
        <f>96*5</f>
        <v>480</v>
      </c>
      <c r="F2591" s="216" t="s">
        <v>1264</v>
      </c>
      <c r="G2591" s="223"/>
    </row>
    <row r="2592" spans="1:7">
      <c r="A2592" s="239">
        <v>12</v>
      </c>
      <c r="B2592" s="239"/>
      <c r="C2592" s="232" t="s">
        <v>2112</v>
      </c>
      <c r="D2592" s="216" t="s">
        <v>1359</v>
      </c>
      <c r="E2592" s="216">
        <f>96*5</f>
        <v>480</v>
      </c>
      <c r="F2592" s="216" t="s">
        <v>1264</v>
      </c>
      <c r="G2592" s="223"/>
    </row>
    <row r="2593" spans="1:7" ht="24">
      <c r="A2593" s="282">
        <v>13</v>
      </c>
      <c r="B2593" s="282"/>
      <c r="C2593" s="232" t="s">
        <v>3177</v>
      </c>
      <c r="D2593" s="216" t="s">
        <v>1953</v>
      </c>
      <c r="E2593" s="216">
        <f>50+50+50+500*8</f>
        <v>4150</v>
      </c>
      <c r="F2593" s="216" t="s">
        <v>1486</v>
      </c>
      <c r="G2593" s="223"/>
    </row>
    <row r="2594" spans="1:7" ht="24">
      <c r="A2594" s="219" t="s">
        <v>620</v>
      </c>
      <c r="B2594" s="220"/>
      <c r="C2594" s="220"/>
      <c r="D2594" s="223"/>
      <c r="E2594" s="223">
        <f>SUM(E2581:E2593)</f>
        <v>6740</v>
      </c>
      <c r="F2594" s="223" t="s">
        <v>3085</v>
      </c>
      <c r="G2594" s="224" t="s">
        <v>1357</v>
      </c>
    </row>
    <row r="2595" spans="1:7">
      <c r="A2595" s="229"/>
      <c r="B2595" s="229"/>
      <c r="C2595" s="229"/>
      <c r="D2595" s="229"/>
      <c r="E2595" s="230"/>
      <c r="F2595" s="230"/>
      <c r="G2595" s="229"/>
    </row>
    <row r="2596" spans="1:7" ht="18.75">
      <c r="A2596" s="234" t="s">
        <v>353</v>
      </c>
      <c r="B2596" s="234"/>
      <c r="C2596" s="234"/>
      <c r="D2596" s="234"/>
      <c r="E2596" s="234"/>
      <c r="F2596" s="234"/>
      <c r="G2596" s="234"/>
    </row>
    <row r="2597" spans="1:7" ht="36">
      <c r="A2597" s="215" t="s">
        <v>594</v>
      </c>
      <c r="B2597" s="215" t="s">
        <v>595</v>
      </c>
      <c r="C2597" s="215" t="s">
        <v>596</v>
      </c>
      <c r="D2597" s="215" t="s">
        <v>597</v>
      </c>
      <c r="E2597" s="215" t="s">
        <v>598</v>
      </c>
      <c r="F2597" s="215" t="s">
        <v>2754</v>
      </c>
      <c r="G2597" s="215" t="s">
        <v>2755</v>
      </c>
    </row>
    <row r="2598" spans="1:7">
      <c r="A2598" s="239">
        <v>1</v>
      </c>
      <c r="B2598" s="239"/>
      <c r="C2598" s="232" t="s">
        <v>1327</v>
      </c>
      <c r="D2598" s="216" t="s">
        <v>1949</v>
      </c>
      <c r="E2598" s="216">
        <v>40</v>
      </c>
      <c r="F2598" s="216" t="s">
        <v>1259</v>
      </c>
      <c r="G2598" s="223"/>
    </row>
    <row r="2599" spans="1:7">
      <c r="A2599" s="239">
        <v>2</v>
      </c>
      <c r="B2599" s="239"/>
      <c r="C2599" s="232" t="s">
        <v>627</v>
      </c>
      <c r="D2599" s="216" t="s">
        <v>1432</v>
      </c>
      <c r="E2599" s="216">
        <v>40</v>
      </c>
      <c r="F2599" s="216" t="s">
        <v>1259</v>
      </c>
      <c r="G2599" s="224"/>
    </row>
    <row r="2600" spans="1:7">
      <c r="A2600" s="239">
        <v>3</v>
      </c>
      <c r="B2600" s="239"/>
      <c r="C2600" s="232" t="s">
        <v>1338</v>
      </c>
      <c r="D2600" s="216" t="s">
        <v>1339</v>
      </c>
      <c r="E2600" s="216">
        <v>180</v>
      </c>
      <c r="F2600" s="216" t="s">
        <v>1259</v>
      </c>
      <c r="G2600" s="231"/>
    </row>
    <row r="2601" spans="1:7">
      <c r="A2601" s="239">
        <v>4</v>
      </c>
      <c r="B2601" s="239"/>
      <c r="C2601" s="232" t="s">
        <v>1343</v>
      </c>
      <c r="D2601" s="216" t="s">
        <v>1344</v>
      </c>
      <c r="E2601" s="216">
        <f>100+100</f>
        <v>200</v>
      </c>
      <c r="F2601" s="216" t="s">
        <v>1259</v>
      </c>
      <c r="G2601" s="223"/>
    </row>
    <row r="2602" spans="1:7">
      <c r="A2602" s="239">
        <v>5</v>
      </c>
      <c r="B2602" s="239"/>
      <c r="C2602" s="232" t="s">
        <v>1383</v>
      </c>
      <c r="D2602" s="216" t="s">
        <v>1949</v>
      </c>
      <c r="E2602" s="216">
        <v>40</v>
      </c>
      <c r="F2602" s="216" t="s">
        <v>1259</v>
      </c>
      <c r="G2602" s="239"/>
    </row>
    <row r="2603" spans="1:7">
      <c r="A2603" s="239">
        <v>6</v>
      </c>
      <c r="B2603" s="239"/>
      <c r="C2603" s="232" t="s">
        <v>3120</v>
      </c>
      <c r="D2603" s="216" t="s">
        <v>1351</v>
      </c>
      <c r="E2603" s="216">
        <f>100+100</f>
        <v>200</v>
      </c>
      <c r="F2603" s="216" t="s">
        <v>1259</v>
      </c>
      <c r="G2603" s="223"/>
    </row>
    <row r="2604" spans="1:7">
      <c r="A2604" s="239">
        <v>7</v>
      </c>
      <c r="B2604" s="239"/>
      <c r="C2604" s="232" t="s">
        <v>1346</v>
      </c>
      <c r="D2604" s="216" t="s">
        <v>1347</v>
      </c>
      <c r="E2604" s="216">
        <f>100+60</f>
        <v>160</v>
      </c>
      <c r="F2604" s="216" t="s">
        <v>1264</v>
      </c>
      <c r="G2604" s="239"/>
    </row>
    <row r="2605" spans="1:7">
      <c r="A2605" s="239">
        <v>8</v>
      </c>
      <c r="B2605" s="239"/>
      <c r="C2605" s="232" t="s">
        <v>588</v>
      </c>
      <c r="D2605" s="216" t="s">
        <v>1345</v>
      </c>
      <c r="E2605" s="216">
        <f>100+50</f>
        <v>150</v>
      </c>
      <c r="F2605" s="216" t="s">
        <v>1264</v>
      </c>
      <c r="G2605" s="224"/>
    </row>
    <row r="2606" spans="1:7">
      <c r="A2606" s="239">
        <v>9</v>
      </c>
      <c r="B2606" s="239"/>
      <c r="C2606" s="232" t="s">
        <v>1950</v>
      </c>
      <c r="D2606" s="216" t="s">
        <v>1380</v>
      </c>
      <c r="E2606" s="216">
        <f>100+280</f>
        <v>380</v>
      </c>
      <c r="F2606" s="216" t="s">
        <v>1264</v>
      </c>
      <c r="G2606" s="239"/>
    </row>
    <row r="2607" spans="1:7">
      <c r="A2607" s="239">
        <v>10</v>
      </c>
      <c r="B2607" s="239"/>
      <c r="C2607" s="232" t="s">
        <v>3175</v>
      </c>
      <c r="D2607" s="216" t="s">
        <v>1951</v>
      </c>
      <c r="E2607" s="216">
        <f>168*5</f>
        <v>840</v>
      </c>
      <c r="F2607" s="216" t="s">
        <v>1264</v>
      </c>
      <c r="G2607" s="223"/>
    </row>
    <row r="2608" spans="1:7" ht="24">
      <c r="A2608" s="239">
        <v>11</v>
      </c>
      <c r="B2608" s="239"/>
      <c r="C2608" s="232" t="s">
        <v>3176</v>
      </c>
      <c r="D2608" s="216" t="s">
        <v>1952</v>
      </c>
      <c r="E2608" s="216">
        <f>240*5</f>
        <v>1200</v>
      </c>
      <c r="F2608" s="216" t="s">
        <v>1264</v>
      </c>
      <c r="G2608" s="223"/>
    </row>
    <row r="2609" spans="1:7">
      <c r="A2609" s="239">
        <v>12</v>
      </c>
      <c r="B2609" s="239"/>
      <c r="C2609" s="232" t="s">
        <v>2112</v>
      </c>
      <c r="D2609" s="216" t="s">
        <v>1359</v>
      </c>
      <c r="E2609" s="216">
        <f>168*5</f>
        <v>840</v>
      </c>
      <c r="F2609" s="216" t="s">
        <v>1264</v>
      </c>
      <c r="G2609" s="223"/>
    </row>
    <row r="2610" spans="1:7" ht="24">
      <c r="A2610" s="282">
        <v>13</v>
      </c>
      <c r="B2610" s="282"/>
      <c r="C2610" s="232" t="s">
        <v>3178</v>
      </c>
      <c r="D2610" s="216" t="s">
        <v>1953</v>
      </c>
      <c r="E2610" s="216">
        <f>50+50+50+1000*8</f>
        <v>8150</v>
      </c>
      <c r="F2610" s="216" t="s">
        <v>1721</v>
      </c>
      <c r="G2610" s="223"/>
    </row>
    <row r="2611" spans="1:7" ht="24">
      <c r="A2611" s="219" t="s">
        <v>620</v>
      </c>
      <c r="B2611" s="220"/>
      <c r="C2611" s="220"/>
      <c r="D2611" s="223"/>
      <c r="E2611" s="223">
        <f>SUM(E2598:E2610)</f>
        <v>12420</v>
      </c>
      <c r="F2611" s="223" t="s">
        <v>3085</v>
      </c>
      <c r="G2611" s="224" t="s">
        <v>1357</v>
      </c>
    </row>
    <row r="2612" spans="1:7">
      <c r="A2612" s="229"/>
      <c r="B2612" s="229"/>
      <c r="C2612" s="229"/>
      <c r="D2612" s="229"/>
      <c r="E2612" s="230"/>
      <c r="F2612" s="230"/>
      <c r="G2612" s="229"/>
    </row>
    <row r="2613" spans="1:7" ht="18.75">
      <c r="A2613" s="234" t="s">
        <v>354</v>
      </c>
      <c r="B2613" s="234"/>
      <c r="C2613" s="234"/>
      <c r="D2613" s="234"/>
      <c r="E2613" s="234"/>
      <c r="F2613" s="234"/>
      <c r="G2613" s="234"/>
    </row>
    <row r="2614" spans="1:7" ht="36">
      <c r="A2614" s="215" t="s">
        <v>594</v>
      </c>
      <c r="B2614" s="215" t="s">
        <v>595</v>
      </c>
      <c r="C2614" s="215" t="s">
        <v>596</v>
      </c>
      <c r="D2614" s="215" t="s">
        <v>597</v>
      </c>
      <c r="E2614" s="215" t="s">
        <v>598</v>
      </c>
      <c r="F2614" s="215" t="s">
        <v>2754</v>
      </c>
      <c r="G2614" s="215" t="s">
        <v>2755</v>
      </c>
    </row>
    <row r="2615" spans="1:7">
      <c r="A2615" s="239">
        <v>1</v>
      </c>
      <c r="B2615" s="239"/>
      <c r="C2615" s="232" t="s">
        <v>1327</v>
      </c>
      <c r="D2615" s="216" t="s">
        <v>1949</v>
      </c>
      <c r="E2615" s="216">
        <v>40</v>
      </c>
      <c r="F2615" s="216" t="s">
        <v>1259</v>
      </c>
      <c r="G2615" s="223"/>
    </row>
    <row r="2616" spans="1:7">
      <c r="A2616" s="239">
        <v>2</v>
      </c>
      <c r="B2616" s="239"/>
      <c r="C2616" s="232" t="s">
        <v>1338</v>
      </c>
      <c r="D2616" s="216" t="s">
        <v>1339</v>
      </c>
      <c r="E2616" s="216">
        <v>180</v>
      </c>
      <c r="F2616" s="216" t="s">
        <v>1259</v>
      </c>
      <c r="G2616" s="231"/>
    </row>
    <row r="2617" spans="1:7">
      <c r="A2617" s="239">
        <v>3</v>
      </c>
      <c r="B2617" s="239"/>
      <c r="C2617" s="232" t="s">
        <v>1343</v>
      </c>
      <c r="D2617" s="216" t="s">
        <v>1344</v>
      </c>
      <c r="E2617" s="216">
        <f>100+100</f>
        <v>200</v>
      </c>
      <c r="F2617" s="216" t="s">
        <v>1259</v>
      </c>
      <c r="G2617" s="223"/>
    </row>
    <row r="2618" spans="1:7">
      <c r="A2618" s="239">
        <v>4</v>
      </c>
      <c r="B2618" s="239"/>
      <c r="C2618" s="232" t="s">
        <v>1383</v>
      </c>
      <c r="D2618" s="216" t="s">
        <v>1949</v>
      </c>
      <c r="E2618" s="216">
        <v>40</v>
      </c>
      <c r="F2618" s="216" t="s">
        <v>1259</v>
      </c>
      <c r="G2618" s="239"/>
    </row>
    <row r="2619" spans="1:7">
      <c r="A2619" s="239">
        <v>5</v>
      </c>
      <c r="B2619" s="239"/>
      <c r="C2619" s="232" t="s">
        <v>1346</v>
      </c>
      <c r="D2619" s="216" t="s">
        <v>1347</v>
      </c>
      <c r="E2619" s="216">
        <f>100+60</f>
        <v>160</v>
      </c>
      <c r="F2619" s="216" t="s">
        <v>1264</v>
      </c>
      <c r="G2619" s="239"/>
    </row>
    <row r="2620" spans="1:7">
      <c r="A2620" s="239">
        <v>6</v>
      </c>
      <c r="B2620" s="239"/>
      <c r="C2620" s="232" t="s">
        <v>588</v>
      </c>
      <c r="D2620" s="216" t="s">
        <v>1345</v>
      </c>
      <c r="E2620" s="216">
        <f>100+50</f>
        <v>150</v>
      </c>
      <c r="F2620" s="216" t="s">
        <v>1264</v>
      </c>
      <c r="G2620" s="224"/>
    </row>
    <row r="2621" spans="1:7">
      <c r="A2621" s="239">
        <v>7</v>
      </c>
      <c r="B2621" s="239"/>
      <c r="C2621" s="232" t="s">
        <v>1348</v>
      </c>
      <c r="D2621" s="216" t="s">
        <v>1349</v>
      </c>
      <c r="E2621" s="216">
        <f>100+70</f>
        <v>170</v>
      </c>
      <c r="F2621" s="216" t="s">
        <v>1264</v>
      </c>
      <c r="G2621" s="239"/>
    </row>
    <row r="2622" spans="1:7">
      <c r="A2622" s="239">
        <v>8</v>
      </c>
      <c r="B2622" s="239"/>
      <c r="C2622" s="232" t="s">
        <v>3179</v>
      </c>
      <c r="D2622" s="216" t="s">
        <v>1359</v>
      </c>
      <c r="E2622" s="216">
        <f>72*5</f>
        <v>360</v>
      </c>
      <c r="F2622" s="216" t="s">
        <v>1264</v>
      </c>
      <c r="G2622" s="223"/>
    </row>
    <row r="2623" spans="1:7" ht="24">
      <c r="A2623" s="219" t="s">
        <v>620</v>
      </c>
      <c r="B2623" s="220"/>
      <c r="C2623" s="220"/>
      <c r="D2623" s="223"/>
      <c r="E2623" s="223">
        <f>SUM(E2615:E2622)</f>
        <v>1300</v>
      </c>
      <c r="F2623" s="223" t="s">
        <v>3085</v>
      </c>
      <c r="G2623" s="224" t="s">
        <v>1357</v>
      </c>
    </row>
    <row r="2624" spans="1:7">
      <c r="A2624" s="229"/>
      <c r="B2624" s="229"/>
      <c r="C2624" s="229"/>
      <c r="D2624" s="229"/>
      <c r="E2624" s="230"/>
      <c r="F2624" s="230"/>
      <c r="G2624" s="229"/>
    </row>
    <row r="2625" spans="1:7" ht="18.75">
      <c r="A2625" s="234" t="s">
        <v>355</v>
      </c>
      <c r="B2625" s="234"/>
      <c r="C2625" s="234"/>
      <c r="D2625" s="234"/>
      <c r="E2625" s="234"/>
      <c r="F2625" s="234"/>
      <c r="G2625" s="234"/>
    </row>
    <row r="2626" spans="1:7" ht="36">
      <c r="A2626" s="215" t="s">
        <v>594</v>
      </c>
      <c r="B2626" s="215" t="s">
        <v>595</v>
      </c>
      <c r="C2626" s="215" t="s">
        <v>596</v>
      </c>
      <c r="D2626" s="215" t="s">
        <v>597</v>
      </c>
      <c r="E2626" s="215" t="s">
        <v>598</v>
      </c>
      <c r="F2626" s="215" t="s">
        <v>2754</v>
      </c>
      <c r="G2626" s="215" t="s">
        <v>2755</v>
      </c>
    </row>
    <row r="2627" spans="1:7">
      <c r="A2627" s="239">
        <v>1</v>
      </c>
      <c r="B2627" s="239"/>
      <c r="C2627" s="232" t="s">
        <v>1327</v>
      </c>
      <c r="D2627" s="216" t="s">
        <v>1949</v>
      </c>
      <c r="E2627" s="216">
        <v>40</v>
      </c>
      <c r="F2627" s="216" t="s">
        <v>1259</v>
      </c>
      <c r="G2627" s="223"/>
    </row>
    <row r="2628" spans="1:7">
      <c r="A2628" s="239">
        <v>2</v>
      </c>
      <c r="B2628" s="239"/>
      <c r="C2628" s="232" t="s">
        <v>627</v>
      </c>
      <c r="D2628" s="216" t="s">
        <v>1432</v>
      </c>
      <c r="E2628" s="216">
        <v>40</v>
      </c>
      <c r="F2628" s="216" t="s">
        <v>1259</v>
      </c>
      <c r="G2628" s="224"/>
    </row>
    <row r="2629" spans="1:7">
      <c r="A2629" s="239">
        <v>3</v>
      </c>
      <c r="B2629" s="239"/>
      <c r="C2629" s="232" t="s">
        <v>1338</v>
      </c>
      <c r="D2629" s="216" t="s">
        <v>1339</v>
      </c>
      <c r="E2629" s="216">
        <v>180</v>
      </c>
      <c r="F2629" s="216" t="s">
        <v>1259</v>
      </c>
      <c r="G2629" s="231"/>
    </row>
    <row r="2630" spans="1:7">
      <c r="A2630" s="239">
        <v>4</v>
      </c>
      <c r="B2630" s="239"/>
      <c r="C2630" s="232" t="s">
        <v>1343</v>
      </c>
      <c r="D2630" s="216" t="s">
        <v>1344</v>
      </c>
      <c r="E2630" s="216">
        <f>100+100</f>
        <v>200</v>
      </c>
      <c r="F2630" s="216" t="s">
        <v>1259</v>
      </c>
      <c r="G2630" s="223"/>
    </row>
    <row r="2631" spans="1:7">
      <c r="A2631" s="239">
        <v>5</v>
      </c>
      <c r="B2631" s="239"/>
      <c r="C2631" s="232" t="s">
        <v>1383</v>
      </c>
      <c r="D2631" s="216" t="s">
        <v>1949</v>
      </c>
      <c r="E2631" s="216">
        <v>40</v>
      </c>
      <c r="F2631" s="216" t="s">
        <v>1259</v>
      </c>
      <c r="G2631" s="239"/>
    </row>
    <row r="2632" spans="1:7">
      <c r="A2632" s="239">
        <v>6</v>
      </c>
      <c r="B2632" s="239"/>
      <c r="C2632" s="232" t="s">
        <v>3120</v>
      </c>
      <c r="D2632" s="216" t="s">
        <v>1351</v>
      </c>
      <c r="E2632" s="216">
        <f>100+100</f>
        <v>200</v>
      </c>
      <c r="F2632" s="216" t="s">
        <v>1259</v>
      </c>
      <c r="G2632" s="223"/>
    </row>
    <row r="2633" spans="1:7">
      <c r="A2633" s="239">
        <v>7</v>
      </c>
      <c r="B2633" s="239"/>
      <c r="C2633" s="232" t="s">
        <v>1954</v>
      </c>
      <c r="D2633" s="216" t="s">
        <v>1365</v>
      </c>
      <c r="E2633" s="216">
        <f>100+60</f>
        <v>160</v>
      </c>
      <c r="F2633" s="216" t="s">
        <v>1264</v>
      </c>
      <c r="G2633" s="224"/>
    </row>
    <row r="2634" spans="1:7">
      <c r="A2634" s="239">
        <v>8</v>
      </c>
      <c r="B2634" s="239"/>
      <c r="C2634" s="232" t="s">
        <v>1346</v>
      </c>
      <c r="D2634" s="216" t="s">
        <v>1347</v>
      </c>
      <c r="E2634" s="216">
        <f>100+60</f>
        <v>160</v>
      </c>
      <c r="F2634" s="216" t="s">
        <v>1264</v>
      </c>
      <c r="G2634" s="239"/>
    </row>
    <row r="2635" spans="1:7">
      <c r="A2635" s="239">
        <v>9</v>
      </c>
      <c r="B2635" s="239"/>
      <c r="C2635" s="232" t="s">
        <v>588</v>
      </c>
      <c r="D2635" s="216" t="s">
        <v>1345</v>
      </c>
      <c r="E2635" s="216">
        <f>100+50</f>
        <v>150</v>
      </c>
      <c r="F2635" s="216" t="s">
        <v>1264</v>
      </c>
      <c r="G2635" s="224"/>
    </row>
    <row r="2636" spans="1:7">
      <c r="A2636" s="239">
        <v>10</v>
      </c>
      <c r="B2636" s="239"/>
      <c r="C2636" s="232" t="s">
        <v>1348</v>
      </c>
      <c r="D2636" s="216" t="s">
        <v>1349</v>
      </c>
      <c r="E2636" s="216">
        <f>100+70</f>
        <v>170</v>
      </c>
      <c r="F2636" s="216" t="s">
        <v>1264</v>
      </c>
      <c r="G2636" s="239"/>
    </row>
    <row r="2637" spans="1:7">
      <c r="A2637" s="239">
        <v>11</v>
      </c>
      <c r="B2637" s="239"/>
      <c r="C2637" s="232" t="s">
        <v>3175</v>
      </c>
      <c r="D2637" s="216" t="s">
        <v>1951</v>
      </c>
      <c r="E2637" s="216">
        <f>48*5</f>
        <v>240</v>
      </c>
      <c r="F2637" s="216" t="s">
        <v>1264</v>
      </c>
      <c r="G2637" s="223"/>
    </row>
    <row r="2638" spans="1:7" ht="24">
      <c r="A2638" s="239">
        <v>12</v>
      </c>
      <c r="B2638" s="239"/>
      <c r="C2638" s="232" t="s">
        <v>2111</v>
      </c>
      <c r="D2638" s="216" t="s">
        <v>1952</v>
      </c>
      <c r="E2638" s="216">
        <f>48*5</f>
        <v>240</v>
      </c>
      <c r="F2638" s="216" t="s">
        <v>1264</v>
      </c>
      <c r="G2638" s="223"/>
    </row>
    <row r="2639" spans="1:7">
      <c r="A2639" s="239">
        <v>13</v>
      </c>
      <c r="B2639" s="239"/>
      <c r="C2639" s="232" t="s">
        <v>3180</v>
      </c>
      <c r="D2639" s="216" t="s">
        <v>1391</v>
      </c>
      <c r="E2639" s="216">
        <f>100+144*8</f>
        <v>1252</v>
      </c>
      <c r="F2639" s="216" t="s">
        <v>1397</v>
      </c>
      <c r="G2639" s="223"/>
    </row>
    <row r="2640" spans="1:7" ht="24">
      <c r="A2640" s="219" t="s">
        <v>620</v>
      </c>
      <c r="B2640" s="220"/>
      <c r="C2640" s="220"/>
      <c r="D2640" s="223"/>
      <c r="E2640" s="223">
        <f>SUM(E2627:E2639)</f>
        <v>3072</v>
      </c>
      <c r="F2640" s="223" t="s">
        <v>3085</v>
      </c>
      <c r="G2640" s="224" t="s">
        <v>1357</v>
      </c>
    </row>
    <row r="2641" spans="1:7">
      <c r="A2641" s="229"/>
      <c r="B2641" s="229"/>
      <c r="C2641" s="229"/>
      <c r="D2641" s="229"/>
      <c r="E2641" s="230"/>
      <c r="F2641" s="230"/>
      <c r="G2641" s="229"/>
    </row>
    <row r="2642" spans="1:7" ht="18.75">
      <c r="A2642" s="234" t="s">
        <v>356</v>
      </c>
      <c r="B2642" s="234"/>
      <c r="C2642" s="234"/>
      <c r="D2642" s="234"/>
      <c r="E2642" s="234"/>
      <c r="F2642" s="234"/>
      <c r="G2642" s="234"/>
    </row>
    <row r="2643" spans="1:7" ht="36">
      <c r="A2643" s="215" t="s">
        <v>594</v>
      </c>
      <c r="B2643" s="215" t="s">
        <v>595</v>
      </c>
      <c r="C2643" s="215" t="s">
        <v>596</v>
      </c>
      <c r="D2643" s="215" t="s">
        <v>597</v>
      </c>
      <c r="E2643" s="215" t="s">
        <v>598</v>
      </c>
      <c r="F2643" s="215" t="s">
        <v>2754</v>
      </c>
      <c r="G2643" s="215" t="s">
        <v>2755</v>
      </c>
    </row>
    <row r="2644" spans="1:7">
      <c r="A2644" s="239">
        <v>1</v>
      </c>
      <c r="B2644" s="239"/>
      <c r="C2644" s="232" t="s">
        <v>1327</v>
      </c>
      <c r="D2644" s="216" t="s">
        <v>1949</v>
      </c>
      <c r="E2644" s="216">
        <v>40</v>
      </c>
      <c r="F2644" s="216" t="s">
        <v>1259</v>
      </c>
      <c r="G2644" s="223"/>
    </row>
    <row r="2645" spans="1:7">
      <c r="A2645" s="239">
        <v>2</v>
      </c>
      <c r="B2645" s="239"/>
      <c r="C2645" s="232" t="s">
        <v>627</v>
      </c>
      <c r="D2645" s="216" t="s">
        <v>1432</v>
      </c>
      <c r="E2645" s="216">
        <v>40</v>
      </c>
      <c r="F2645" s="216"/>
      <c r="G2645" s="224"/>
    </row>
    <row r="2646" spans="1:7">
      <c r="A2646" s="239">
        <v>3</v>
      </c>
      <c r="B2646" s="239"/>
      <c r="C2646" s="232" t="s">
        <v>1338</v>
      </c>
      <c r="D2646" s="216" t="s">
        <v>1339</v>
      </c>
      <c r="E2646" s="216">
        <v>180</v>
      </c>
      <c r="F2646" s="216"/>
      <c r="G2646" s="231"/>
    </row>
    <row r="2647" spans="1:7">
      <c r="A2647" s="239">
        <v>4</v>
      </c>
      <c r="B2647" s="239"/>
      <c r="C2647" s="232" t="s">
        <v>1343</v>
      </c>
      <c r="D2647" s="216" t="s">
        <v>1344</v>
      </c>
      <c r="E2647" s="216">
        <f>100+100</f>
        <v>200</v>
      </c>
      <c r="F2647" s="216"/>
      <c r="G2647" s="223"/>
    </row>
    <row r="2648" spans="1:7">
      <c r="A2648" s="239">
        <v>5</v>
      </c>
      <c r="B2648" s="239"/>
      <c r="C2648" s="232" t="s">
        <v>1383</v>
      </c>
      <c r="D2648" s="216" t="s">
        <v>1949</v>
      </c>
      <c r="E2648" s="216">
        <v>40</v>
      </c>
      <c r="F2648" s="216"/>
      <c r="G2648" s="239"/>
    </row>
    <row r="2649" spans="1:7">
      <c r="A2649" s="239">
        <v>6</v>
      </c>
      <c r="B2649" s="239"/>
      <c r="C2649" s="232" t="s">
        <v>3120</v>
      </c>
      <c r="D2649" s="216" t="s">
        <v>1351</v>
      </c>
      <c r="E2649" s="216">
        <f>100+100</f>
        <v>200</v>
      </c>
      <c r="F2649" s="216"/>
      <c r="G2649" s="223"/>
    </row>
    <row r="2650" spans="1:7">
      <c r="A2650" s="239">
        <v>7</v>
      </c>
      <c r="B2650" s="239"/>
      <c r="C2650" s="232" t="s">
        <v>1954</v>
      </c>
      <c r="D2650" s="216" t="s">
        <v>1365</v>
      </c>
      <c r="E2650" s="216">
        <f>100+60</f>
        <v>160</v>
      </c>
      <c r="F2650" s="216"/>
      <c r="G2650" s="224"/>
    </row>
    <row r="2651" spans="1:7">
      <c r="A2651" s="239">
        <v>8</v>
      </c>
      <c r="B2651" s="239"/>
      <c r="C2651" s="232" t="s">
        <v>1346</v>
      </c>
      <c r="D2651" s="216" t="s">
        <v>1347</v>
      </c>
      <c r="E2651" s="216">
        <f>100+60</f>
        <v>160</v>
      </c>
      <c r="F2651" s="216"/>
      <c r="G2651" s="239"/>
    </row>
    <row r="2652" spans="1:7">
      <c r="A2652" s="239">
        <v>9</v>
      </c>
      <c r="B2652" s="239"/>
      <c r="C2652" s="232" t="s">
        <v>588</v>
      </c>
      <c r="D2652" s="216" t="s">
        <v>1345</v>
      </c>
      <c r="E2652" s="216">
        <f>100+50</f>
        <v>150</v>
      </c>
      <c r="F2652" s="216"/>
      <c r="G2652" s="224"/>
    </row>
    <row r="2653" spans="1:7">
      <c r="A2653" s="239">
        <v>10</v>
      </c>
      <c r="B2653" s="239"/>
      <c r="C2653" s="232" t="s">
        <v>1348</v>
      </c>
      <c r="D2653" s="216" t="s">
        <v>1349</v>
      </c>
      <c r="E2653" s="216">
        <f>100+70</f>
        <v>170</v>
      </c>
      <c r="F2653" s="216"/>
      <c r="G2653" s="239"/>
    </row>
    <row r="2654" spans="1:7">
      <c r="A2654" s="239">
        <v>11</v>
      </c>
      <c r="B2654" s="239"/>
      <c r="C2654" s="232" t="s">
        <v>1950</v>
      </c>
      <c r="D2654" s="216" t="s">
        <v>1380</v>
      </c>
      <c r="E2654" s="216">
        <f>100+280</f>
        <v>380</v>
      </c>
      <c r="F2654" s="216"/>
      <c r="G2654" s="239"/>
    </row>
    <row r="2655" spans="1:7">
      <c r="A2655" s="239">
        <v>12</v>
      </c>
      <c r="B2655" s="239"/>
      <c r="C2655" s="232" t="s">
        <v>3175</v>
      </c>
      <c r="D2655" s="216" t="s">
        <v>1951</v>
      </c>
      <c r="E2655" s="216">
        <f>48*5</f>
        <v>240</v>
      </c>
      <c r="F2655" s="216"/>
      <c r="G2655" s="223"/>
    </row>
    <row r="2656" spans="1:7" ht="24">
      <c r="A2656" s="239">
        <v>13</v>
      </c>
      <c r="B2656" s="239"/>
      <c r="C2656" s="232" t="s">
        <v>2111</v>
      </c>
      <c r="D2656" s="216" t="s">
        <v>1952</v>
      </c>
      <c r="E2656" s="216">
        <f>48*5</f>
        <v>240</v>
      </c>
      <c r="F2656" s="216"/>
      <c r="G2656" s="223"/>
    </row>
    <row r="2657" spans="1:7">
      <c r="A2657" s="239">
        <v>14</v>
      </c>
      <c r="B2657" s="239"/>
      <c r="C2657" s="232" t="s">
        <v>3181</v>
      </c>
      <c r="D2657" s="216" t="s">
        <v>1391</v>
      </c>
      <c r="E2657" s="216">
        <f>500*8</f>
        <v>4000</v>
      </c>
      <c r="F2657" s="216"/>
      <c r="G2657" s="223"/>
    </row>
    <row r="2658" spans="1:7" ht="24">
      <c r="A2658" s="282">
        <v>15</v>
      </c>
      <c r="B2658" s="282"/>
      <c r="C2658" s="232" t="s">
        <v>3182</v>
      </c>
      <c r="D2658" s="216" t="s">
        <v>1953</v>
      </c>
      <c r="E2658" s="216">
        <f>50+50+50+500*8</f>
        <v>4150</v>
      </c>
      <c r="F2658" s="216"/>
      <c r="G2658" s="223"/>
    </row>
    <row r="2659" spans="1:7" ht="24">
      <c r="A2659" s="219" t="s">
        <v>620</v>
      </c>
      <c r="B2659" s="220"/>
      <c r="C2659" s="220"/>
      <c r="D2659" s="223"/>
      <c r="E2659" s="223">
        <f>SUM(E2644:E2658)</f>
        <v>10350</v>
      </c>
      <c r="F2659" s="223" t="s">
        <v>3085</v>
      </c>
      <c r="G2659" s="224" t="s">
        <v>1357</v>
      </c>
    </row>
    <row r="2660" spans="1:7">
      <c r="A2660" s="229"/>
      <c r="B2660" s="229"/>
      <c r="C2660" s="229"/>
      <c r="D2660" s="229"/>
      <c r="E2660" s="230"/>
      <c r="F2660" s="230"/>
      <c r="G2660" s="229"/>
    </row>
    <row r="2661" spans="1:7" ht="18.75">
      <c r="A2661" s="234" t="s">
        <v>357</v>
      </c>
      <c r="B2661" s="234"/>
      <c r="C2661" s="234"/>
      <c r="D2661" s="234"/>
      <c r="E2661" s="234"/>
      <c r="F2661" s="234"/>
      <c r="G2661" s="234"/>
    </row>
    <row r="2662" spans="1:7" ht="36">
      <c r="A2662" s="215" t="s">
        <v>594</v>
      </c>
      <c r="B2662" s="215" t="s">
        <v>595</v>
      </c>
      <c r="C2662" s="215" t="s">
        <v>596</v>
      </c>
      <c r="D2662" s="215" t="s">
        <v>597</v>
      </c>
      <c r="E2662" s="215" t="s">
        <v>598</v>
      </c>
      <c r="F2662" s="215" t="s">
        <v>2754</v>
      </c>
      <c r="G2662" s="215" t="s">
        <v>2755</v>
      </c>
    </row>
    <row r="2663" spans="1:7">
      <c r="A2663" s="239">
        <v>1</v>
      </c>
      <c r="B2663" s="239"/>
      <c r="C2663" s="232" t="s">
        <v>1327</v>
      </c>
      <c r="D2663" s="216" t="s">
        <v>1949</v>
      </c>
      <c r="E2663" s="216">
        <v>40</v>
      </c>
      <c r="F2663" s="216" t="s">
        <v>1259</v>
      </c>
      <c r="G2663" s="223"/>
    </row>
    <row r="2664" spans="1:7">
      <c r="A2664" s="239">
        <v>2</v>
      </c>
      <c r="B2664" s="239"/>
      <c r="C2664" s="232" t="s">
        <v>627</v>
      </c>
      <c r="D2664" s="216" t="s">
        <v>1432</v>
      </c>
      <c r="E2664" s="216">
        <v>40</v>
      </c>
      <c r="F2664" s="216"/>
      <c r="G2664" s="224"/>
    </row>
    <row r="2665" spans="1:7">
      <c r="A2665" s="239">
        <v>3</v>
      </c>
      <c r="B2665" s="239"/>
      <c r="C2665" s="232" t="s">
        <v>1338</v>
      </c>
      <c r="D2665" s="216" t="s">
        <v>1339</v>
      </c>
      <c r="E2665" s="216">
        <v>180</v>
      </c>
      <c r="F2665" s="216"/>
      <c r="G2665" s="231"/>
    </row>
    <row r="2666" spans="1:7">
      <c r="A2666" s="239">
        <v>4</v>
      </c>
      <c r="B2666" s="239"/>
      <c r="C2666" s="232" t="s">
        <v>1343</v>
      </c>
      <c r="D2666" s="216" t="s">
        <v>1344</v>
      </c>
      <c r="E2666" s="216">
        <f>100+100</f>
        <v>200</v>
      </c>
      <c r="F2666" s="216"/>
      <c r="G2666" s="223"/>
    </row>
    <row r="2667" spans="1:7">
      <c r="A2667" s="239">
        <v>5</v>
      </c>
      <c r="B2667" s="239"/>
      <c r="C2667" s="232" t="s">
        <v>1383</v>
      </c>
      <c r="D2667" s="216" t="s">
        <v>1949</v>
      </c>
      <c r="E2667" s="216">
        <v>40</v>
      </c>
      <c r="F2667" s="216"/>
      <c r="G2667" s="239"/>
    </row>
    <row r="2668" spans="1:7">
      <c r="A2668" s="239">
        <v>6</v>
      </c>
      <c r="B2668" s="239"/>
      <c r="C2668" s="232" t="s">
        <v>3120</v>
      </c>
      <c r="D2668" s="216" t="s">
        <v>1351</v>
      </c>
      <c r="E2668" s="216">
        <f>100+100</f>
        <v>200</v>
      </c>
      <c r="F2668" s="216"/>
      <c r="G2668" s="223"/>
    </row>
    <row r="2669" spans="1:7">
      <c r="A2669" s="239">
        <v>7</v>
      </c>
      <c r="B2669" s="239"/>
      <c r="C2669" s="232" t="s">
        <v>1954</v>
      </c>
      <c r="D2669" s="216" t="s">
        <v>1365</v>
      </c>
      <c r="E2669" s="216">
        <f>100+60</f>
        <v>160</v>
      </c>
      <c r="F2669" s="216"/>
      <c r="G2669" s="224"/>
    </row>
    <row r="2670" spans="1:7">
      <c r="A2670" s="239">
        <v>8</v>
      </c>
      <c r="B2670" s="239"/>
      <c r="C2670" s="232" t="s">
        <v>1346</v>
      </c>
      <c r="D2670" s="216" t="s">
        <v>1347</v>
      </c>
      <c r="E2670" s="216">
        <f>100+60</f>
        <v>160</v>
      </c>
      <c r="F2670" s="216"/>
      <c r="G2670" s="239"/>
    </row>
    <row r="2671" spans="1:7">
      <c r="A2671" s="239">
        <v>9</v>
      </c>
      <c r="B2671" s="239"/>
      <c r="C2671" s="232" t="s">
        <v>588</v>
      </c>
      <c r="D2671" s="216" t="s">
        <v>1345</v>
      </c>
      <c r="E2671" s="216">
        <f>100+50</f>
        <v>150</v>
      </c>
      <c r="F2671" s="216"/>
      <c r="G2671" s="224"/>
    </row>
    <row r="2672" spans="1:7">
      <c r="A2672" s="239">
        <v>10</v>
      </c>
      <c r="B2672" s="239"/>
      <c r="C2672" s="232" t="s">
        <v>1348</v>
      </c>
      <c r="D2672" s="216" t="s">
        <v>1349</v>
      </c>
      <c r="E2672" s="216">
        <f>100+70</f>
        <v>170</v>
      </c>
      <c r="F2672" s="216"/>
      <c r="G2672" s="239"/>
    </row>
    <row r="2673" spans="1:7">
      <c r="A2673" s="239">
        <v>11</v>
      </c>
      <c r="B2673" s="239"/>
      <c r="C2673" s="232" t="s">
        <v>1950</v>
      </c>
      <c r="D2673" s="216" t="s">
        <v>1380</v>
      </c>
      <c r="E2673" s="216">
        <f>100+280</f>
        <v>380</v>
      </c>
      <c r="F2673" s="216"/>
      <c r="G2673" s="239"/>
    </row>
    <row r="2674" spans="1:7">
      <c r="A2674" s="239">
        <v>12</v>
      </c>
      <c r="B2674" s="239"/>
      <c r="C2674" s="232" t="s">
        <v>3175</v>
      </c>
      <c r="D2674" s="216" t="s">
        <v>1951</v>
      </c>
      <c r="E2674" s="216">
        <f>168*5</f>
        <v>840</v>
      </c>
      <c r="F2674" s="216"/>
      <c r="G2674" s="223"/>
    </row>
    <row r="2675" spans="1:7" ht="24">
      <c r="A2675" s="239">
        <v>13</v>
      </c>
      <c r="B2675" s="239"/>
      <c r="C2675" s="232" t="s">
        <v>2111</v>
      </c>
      <c r="D2675" s="216" t="s">
        <v>1952</v>
      </c>
      <c r="E2675" s="216">
        <f>168*5</f>
        <v>840</v>
      </c>
      <c r="F2675" s="216"/>
      <c r="G2675" s="223"/>
    </row>
    <row r="2676" spans="1:7">
      <c r="A2676" s="239">
        <v>14</v>
      </c>
      <c r="B2676" s="239"/>
      <c r="C2676" s="232" t="s">
        <v>3181</v>
      </c>
      <c r="D2676" s="216" t="s">
        <v>1391</v>
      </c>
      <c r="E2676" s="216">
        <f>100+1000*8</f>
        <v>8100</v>
      </c>
      <c r="F2676" s="216"/>
      <c r="G2676" s="223"/>
    </row>
    <row r="2677" spans="1:7" ht="24">
      <c r="A2677" s="282">
        <v>15</v>
      </c>
      <c r="B2677" s="282"/>
      <c r="C2677" s="232" t="s">
        <v>3182</v>
      </c>
      <c r="D2677" s="216" t="s">
        <v>1953</v>
      </c>
      <c r="E2677" s="216">
        <f>50+50+50+500*8</f>
        <v>4150</v>
      </c>
      <c r="F2677" s="216"/>
      <c r="G2677" s="223"/>
    </row>
    <row r="2678" spans="1:7" ht="24">
      <c r="A2678" s="219" t="s">
        <v>620</v>
      </c>
      <c r="B2678" s="220"/>
      <c r="C2678" s="220"/>
      <c r="D2678" s="223"/>
      <c r="E2678" s="223">
        <f>SUM(E2663:E2677)</f>
        <v>15650</v>
      </c>
      <c r="F2678" s="223" t="s">
        <v>3085</v>
      </c>
      <c r="G2678" s="224" t="s">
        <v>1357</v>
      </c>
    </row>
    <row r="2679" spans="1:7">
      <c r="A2679" s="229"/>
      <c r="B2679" s="229"/>
      <c r="C2679" s="229"/>
      <c r="D2679" s="229"/>
      <c r="E2679" s="230"/>
      <c r="F2679" s="230"/>
      <c r="G2679" s="229"/>
    </row>
    <row r="2680" spans="1:7" ht="18.75">
      <c r="A2680" s="234" t="s">
        <v>3183</v>
      </c>
      <c r="B2680" s="234"/>
      <c r="C2680" s="234"/>
      <c r="D2680" s="234"/>
      <c r="E2680" s="234"/>
      <c r="F2680" s="234"/>
      <c r="G2680" s="234"/>
    </row>
    <row r="2681" spans="1:7" ht="36">
      <c r="A2681" s="215" t="s">
        <v>594</v>
      </c>
      <c r="B2681" s="215" t="s">
        <v>595</v>
      </c>
      <c r="C2681" s="215" t="s">
        <v>596</v>
      </c>
      <c r="D2681" s="215" t="s">
        <v>597</v>
      </c>
      <c r="E2681" s="215" t="s">
        <v>598</v>
      </c>
      <c r="F2681" s="215" t="s">
        <v>2754</v>
      </c>
      <c r="G2681" s="215" t="s">
        <v>2755</v>
      </c>
    </row>
    <row r="2682" spans="1:7">
      <c r="A2682" s="217">
        <v>1</v>
      </c>
      <c r="B2682" s="217"/>
      <c r="C2682" s="232" t="s">
        <v>1393</v>
      </c>
      <c r="D2682" s="232" t="s">
        <v>1955</v>
      </c>
      <c r="E2682" s="232">
        <v>40</v>
      </c>
      <c r="F2682" s="232" t="s">
        <v>1259</v>
      </c>
      <c r="G2682" s="231"/>
    </row>
    <row r="2683" spans="1:7">
      <c r="A2683" s="217">
        <v>2</v>
      </c>
      <c r="B2683" s="217"/>
      <c r="C2683" s="232" t="s">
        <v>1490</v>
      </c>
      <c r="D2683" s="232" t="s">
        <v>1344</v>
      </c>
      <c r="E2683" s="232">
        <f>100+100</f>
        <v>200</v>
      </c>
      <c r="F2683" s="232" t="s">
        <v>1259</v>
      </c>
      <c r="G2683" s="231"/>
    </row>
    <row r="2684" spans="1:7">
      <c r="A2684" s="217">
        <v>3</v>
      </c>
      <c r="B2684" s="217"/>
      <c r="C2684" s="232" t="s">
        <v>1525</v>
      </c>
      <c r="D2684" s="232" t="s">
        <v>1526</v>
      </c>
      <c r="E2684" s="232">
        <f>100+100</f>
        <v>200</v>
      </c>
      <c r="F2684" s="232" t="s">
        <v>1264</v>
      </c>
      <c r="G2684" s="231"/>
    </row>
    <row r="2685" spans="1:7">
      <c r="A2685" s="217">
        <v>4</v>
      </c>
      <c r="B2685" s="217"/>
      <c r="C2685" s="232" t="s">
        <v>705</v>
      </c>
      <c r="D2685" s="232" t="s">
        <v>1955</v>
      </c>
      <c r="E2685" s="232">
        <f>100+280</f>
        <v>380</v>
      </c>
      <c r="F2685" s="232" t="s">
        <v>1315</v>
      </c>
      <c r="G2685" s="231"/>
    </row>
    <row r="2686" spans="1:7">
      <c r="A2686" s="217">
        <v>5</v>
      </c>
      <c r="B2686" s="217"/>
      <c r="C2686" s="232" t="s">
        <v>1956</v>
      </c>
      <c r="D2686" s="232" t="s">
        <v>1957</v>
      </c>
      <c r="E2686" s="232">
        <v>50</v>
      </c>
      <c r="F2686" s="232" t="s">
        <v>789</v>
      </c>
      <c r="G2686" s="231"/>
    </row>
    <row r="2687" spans="1:7" ht="24">
      <c r="A2687" s="219" t="s">
        <v>620</v>
      </c>
      <c r="B2687" s="220"/>
      <c r="C2687" s="220"/>
      <c r="D2687" s="224"/>
      <c r="E2687" s="224">
        <f>SUM(E2682:E2686)</f>
        <v>870</v>
      </c>
      <c r="F2687" s="223" t="s">
        <v>3085</v>
      </c>
      <c r="G2687" s="224" t="s">
        <v>1265</v>
      </c>
    </row>
    <row r="2688" spans="1:7">
      <c r="A2688" s="229"/>
      <c r="B2688" s="229"/>
      <c r="C2688" s="229"/>
      <c r="D2688" s="229"/>
      <c r="E2688" s="230"/>
      <c r="F2688" s="230"/>
      <c r="G2688" s="229"/>
    </row>
    <row r="2689" spans="1:7" ht="18.75">
      <c r="A2689" s="234" t="s">
        <v>3184</v>
      </c>
      <c r="B2689" s="234"/>
      <c r="C2689" s="234"/>
      <c r="D2689" s="234"/>
      <c r="E2689" s="234"/>
      <c r="F2689" s="234"/>
      <c r="G2689" s="234"/>
    </row>
    <row r="2690" spans="1:7" ht="36">
      <c r="A2690" s="215" t="s">
        <v>594</v>
      </c>
      <c r="B2690" s="215" t="s">
        <v>595</v>
      </c>
      <c r="C2690" s="215" t="s">
        <v>596</v>
      </c>
      <c r="D2690" s="215" t="s">
        <v>597</v>
      </c>
      <c r="E2690" s="215" t="s">
        <v>598</v>
      </c>
      <c r="F2690" s="215" t="s">
        <v>2754</v>
      </c>
      <c r="G2690" s="215" t="s">
        <v>2755</v>
      </c>
    </row>
    <row r="2691" spans="1:7">
      <c r="A2691" s="217">
        <v>1</v>
      </c>
      <c r="B2691" s="217"/>
      <c r="C2691" s="232" t="s">
        <v>1393</v>
      </c>
      <c r="D2691" s="232" t="s">
        <v>1955</v>
      </c>
      <c r="E2691" s="232">
        <v>40</v>
      </c>
      <c r="F2691" s="232" t="s">
        <v>1259</v>
      </c>
      <c r="G2691" s="231"/>
    </row>
    <row r="2692" spans="1:7">
      <c r="A2692" s="217">
        <v>2</v>
      </c>
      <c r="B2692" s="217"/>
      <c r="C2692" s="232" t="s">
        <v>1490</v>
      </c>
      <c r="D2692" s="232" t="s">
        <v>1344</v>
      </c>
      <c r="E2692" s="232">
        <f>100+100</f>
        <v>200</v>
      </c>
      <c r="F2692" s="232" t="s">
        <v>1259</v>
      </c>
      <c r="G2692" s="231"/>
    </row>
    <row r="2693" spans="1:7">
      <c r="A2693" s="217">
        <v>3</v>
      </c>
      <c r="B2693" s="217"/>
      <c r="C2693" s="232" t="s">
        <v>1525</v>
      </c>
      <c r="D2693" s="232" t="s">
        <v>1526</v>
      </c>
      <c r="E2693" s="232">
        <f>100+100</f>
        <v>200</v>
      </c>
      <c r="F2693" s="232" t="s">
        <v>1264</v>
      </c>
      <c r="G2693" s="231"/>
    </row>
    <row r="2694" spans="1:7">
      <c r="A2694" s="217">
        <v>4</v>
      </c>
      <c r="B2694" s="217"/>
      <c r="C2694" s="232" t="s">
        <v>705</v>
      </c>
      <c r="D2694" s="232" t="s">
        <v>1958</v>
      </c>
      <c r="E2694" s="232">
        <v>800</v>
      </c>
      <c r="F2694" s="232" t="s">
        <v>948</v>
      </c>
      <c r="G2694" s="231"/>
    </row>
    <row r="2695" spans="1:7">
      <c r="A2695" s="217">
        <v>5</v>
      </c>
      <c r="B2695" s="217"/>
      <c r="C2695" s="232" t="s">
        <v>669</v>
      </c>
      <c r="D2695" s="232" t="s">
        <v>1958</v>
      </c>
      <c r="E2695" s="232">
        <v>800</v>
      </c>
      <c r="F2695" s="232" t="s">
        <v>948</v>
      </c>
      <c r="G2695" s="231"/>
    </row>
    <row r="2696" spans="1:7">
      <c r="A2696" s="217">
        <v>6</v>
      </c>
      <c r="B2696" s="217"/>
      <c r="C2696" s="232" t="s">
        <v>703</v>
      </c>
      <c r="D2696" s="232" t="s">
        <v>1958</v>
      </c>
      <c r="E2696" s="232">
        <v>700</v>
      </c>
      <c r="F2696" s="232" t="s">
        <v>948</v>
      </c>
      <c r="G2696" s="231"/>
    </row>
    <row r="2697" spans="1:7">
      <c r="A2697" s="217">
        <v>7</v>
      </c>
      <c r="B2697" s="217"/>
      <c r="C2697" s="232" t="s">
        <v>1956</v>
      </c>
      <c r="D2697" s="232" t="s">
        <v>1957</v>
      </c>
      <c r="E2697" s="232">
        <v>50</v>
      </c>
      <c r="F2697" s="232" t="s">
        <v>789</v>
      </c>
      <c r="G2697" s="231"/>
    </row>
    <row r="2698" spans="1:7" ht="24">
      <c r="A2698" s="219" t="s">
        <v>620</v>
      </c>
      <c r="B2698" s="220"/>
      <c r="C2698" s="220"/>
      <c r="D2698" s="224"/>
      <c r="E2698" s="224">
        <f>SUM(E2691:E2697)</f>
        <v>2790</v>
      </c>
      <c r="F2698" s="223" t="s">
        <v>3085</v>
      </c>
      <c r="G2698" s="224" t="s">
        <v>1643</v>
      </c>
    </row>
    <row r="2699" spans="1:7">
      <c r="A2699" s="229"/>
      <c r="B2699" s="229"/>
      <c r="C2699" s="229"/>
      <c r="D2699" s="229"/>
      <c r="E2699" s="230"/>
      <c r="F2699" s="230"/>
      <c r="G2699" s="229"/>
    </row>
    <row r="2700" spans="1:7" ht="18.75">
      <c r="A2700" s="234" t="s">
        <v>359</v>
      </c>
      <c r="B2700" s="234"/>
      <c r="C2700" s="234"/>
      <c r="D2700" s="234"/>
      <c r="E2700" s="234"/>
      <c r="F2700" s="234"/>
      <c r="G2700" s="234"/>
    </row>
    <row r="2701" spans="1:7" ht="36">
      <c r="A2701" s="215" t="s">
        <v>594</v>
      </c>
      <c r="B2701" s="215" t="s">
        <v>595</v>
      </c>
      <c r="C2701" s="215" t="s">
        <v>596</v>
      </c>
      <c r="D2701" s="215" t="s">
        <v>597</v>
      </c>
      <c r="E2701" s="215" t="s">
        <v>598</v>
      </c>
      <c r="F2701" s="215" t="s">
        <v>2754</v>
      </c>
      <c r="G2701" s="215" t="s">
        <v>2755</v>
      </c>
    </row>
    <row r="2702" spans="1:7">
      <c r="A2702" s="232">
        <v>1</v>
      </c>
      <c r="B2702" s="232"/>
      <c r="C2702" s="232" t="s">
        <v>1093</v>
      </c>
      <c r="D2702" s="232" t="s">
        <v>1571</v>
      </c>
      <c r="E2702" s="224">
        <v>300</v>
      </c>
      <c r="F2702" s="231" t="s">
        <v>1264</v>
      </c>
      <c r="G2702" s="231"/>
    </row>
    <row r="2703" spans="1:7">
      <c r="A2703" s="232">
        <v>2</v>
      </c>
      <c r="B2703" s="232"/>
      <c r="C2703" s="232" t="s">
        <v>1959</v>
      </c>
      <c r="D2703" s="217" t="s">
        <v>1960</v>
      </c>
      <c r="E2703" s="224">
        <v>200</v>
      </c>
      <c r="F2703" s="231" t="s">
        <v>1264</v>
      </c>
      <c r="G2703" s="231"/>
    </row>
    <row r="2704" spans="1:7" ht="24">
      <c r="A2704" s="232">
        <v>3</v>
      </c>
      <c r="B2704" s="232"/>
      <c r="C2704" s="232" t="s">
        <v>3171</v>
      </c>
      <c r="D2704" s="232" t="s">
        <v>1961</v>
      </c>
      <c r="E2704" s="224">
        <v>600</v>
      </c>
      <c r="F2704" s="231" t="s">
        <v>1264</v>
      </c>
      <c r="G2704" s="231"/>
    </row>
    <row r="2705" spans="1:7">
      <c r="A2705" s="232">
        <v>4</v>
      </c>
      <c r="B2705" s="232"/>
      <c r="C2705" s="232" t="s">
        <v>1213</v>
      </c>
      <c r="D2705" s="232" t="s">
        <v>1340</v>
      </c>
      <c r="E2705" s="224">
        <v>200</v>
      </c>
      <c r="F2705" s="231" t="s">
        <v>1264</v>
      </c>
      <c r="G2705" s="231"/>
    </row>
    <row r="2706" spans="1:7">
      <c r="A2706" s="232">
        <v>5</v>
      </c>
      <c r="B2706" s="232"/>
      <c r="C2706" s="232" t="s">
        <v>1962</v>
      </c>
      <c r="D2706" s="232" t="s">
        <v>1340</v>
      </c>
      <c r="E2706" s="224">
        <v>600</v>
      </c>
      <c r="F2706" s="231" t="s">
        <v>1264</v>
      </c>
      <c r="G2706" s="231"/>
    </row>
    <row r="2707" spans="1:7">
      <c r="A2707" s="232">
        <v>6</v>
      </c>
      <c r="B2707" s="232"/>
      <c r="C2707" s="232" t="s">
        <v>1645</v>
      </c>
      <c r="D2707" s="232" t="s">
        <v>1652</v>
      </c>
      <c r="E2707" s="224">
        <v>1400</v>
      </c>
      <c r="F2707" s="231" t="s">
        <v>1264</v>
      </c>
      <c r="G2707" s="231"/>
    </row>
    <row r="2708" spans="1:7">
      <c r="A2708" s="232">
        <v>7</v>
      </c>
      <c r="B2708" s="232"/>
      <c r="C2708" s="232" t="s">
        <v>1148</v>
      </c>
      <c r="D2708" s="232" t="s">
        <v>1340</v>
      </c>
      <c r="E2708" s="224">
        <v>600</v>
      </c>
      <c r="F2708" s="231" t="s">
        <v>1264</v>
      </c>
      <c r="G2708" s="231"/>
    </row>
    <row r="2709" spans="1:7">
      <c r="A2709" s="232">
        <v>8</v>
      </c>
      <c r="B2709" s="232"/>
      <c r="C2709" s="232" t="s">
        <v>713</v>
      </c>
      <c r="D2709" s="217" t="s">
        <v>615</v>
      </c>
      <c r="E2709" s="224">
        <v>800</v>
      </c>
      <c r="F2709" s="231" t="s">
        <v>1264</v>
      </c>
      <c r="G2709" s="231"/>
    </row>
    <row r="2710" spans="1:7" ht="24">
      <c r="A2710" s="219" t="s">
        <v>620</v>
      </c>
      <c r="B2710" s="220"/>
      <c r="C2710" s="220"/>
      <c r="D2710" s="224"/>
      <c r="E2710" s="224">
        <f>SUM(E2702:E2709)</f>
        <v>4700</v>
      </c>
      <c r="F2710" s="223" t="s">
        <v>3085</v>
      </c>
      <c r="G2710" s="224" t="s">
        <v>1357</v>
      </c>
    </row>
    <row r="2711" spans="1:7">
      <c r="A2711" s="225"/>
      <c r="B2711" s="225"/>
      <c r="C2711" s="225"/>
      <c r="D2711" s="225"/>
      <c r="E2711" s="226"/>
      <c r="F2711" s="226"/>
      <c r="G2711" s="225"/>
    </row>
    <row r="2712" spans="1:7">
      <c r="A2712" s="225"/>
      <c r="B2712" s="225"/>
      <c r="C2712" s="225"/>
      <c r="D2712" s="225"/>
      <c r="E2712" s="226"/>
      <c r="F2712" s="226"/>
      <c r="G2712" s="225"/>
    </row>
    <row r="2713" spans="1:7" ht="18.75">
      <c r="A2713" s="234" t="s">
        <v>3185</v>
      </c>
      <c r="B2713" s="234"/>
      <c r="C2713" s="234"/>
      <c r="D2713" s="234"/>
      <c r="E2713" s="234"/>
      <c r="F2713" s="234"/>
      <c r="G2713" s="234"/>
    </row>
    <row r="2714" spans="1:7" ht="36">
      <c r="A2714" s="215" t="s">
        <v>594</v>
      </c>
      <c r="B2714" s="215" t="s">
        <v>595</v>
      </c>
      <c r="C2714" s="215" t="s">
        <v>596</v>
      </c>
      <c r="D2714" s="215" t="s">
        <v>597</v>
      </c>
      <c r="E2714" s="215" t="s">
        <v>598</v>
      </c>
      <c r="F2714" s="215" t="s">
        <v>2754</v>
      </c>
      <c r="G2714" s="215" t="s">
        <v>2755</v>
      </c>
    </row>
    <row r="2715" spans="1:7">
      <c r="A2715" s="223">
        <v>1</v>
      </c>
      <c r="B2715" s="223"/>
      <c r="C2715" s="223" t="s">
        <v>3186</v>
      </c>
      <c r="D2715" s="223" t="s">
        <v>1963</v>
      </c>
      <c r="E2715" s="224">
        <v>300</v>
      </c>
      <c r="F2715" s="231" t="s">
        <v>1259</v>
      </c>
      <c r="G2715" s="231"/>
    </row>
    <row r="2716" spans="1:7">
      <c r="A2716" s="223">
        <v>2</v>
      </c>
      <c r="B2716" s="223"/>
      <c r="C2716" s="223" t="s">
        <v>1964</v>
      </c>
      <c r="D2716" s="223" t="s">
        <v>609</v>
      </c>
      <c r="E2716" s="224">
        <v>450</v>
      </c>
      <c r="F2716" s="231" t="s">
        <v>1259</v>
      </c>
      <c r="G2716" s="231"/>
    </row>
    <row r="2717" spans="1:7">
      <c r="A2717" s="223">
        <v>3</v>
      </c>
      <c r="B2717" s="223"/>
      <c r="C2717" s="223" t="s">
        <v>1965</v>
      </c>
      <c r="D2717" s="223" t="s">
        <v>1963</v>
      </c>
      <c r="E2717" s="224">
        <v>600</v>
      </c>
      <c r="F2717" s="231" t="s">
        <v>1259</v>
      </c>
      <c r="G2717" s="231"/>
    </row>
    <row r="2718" spans="1:7" ht="24">
      <c r="A2718" s="219" t="s">
        <v>620</v>
      </c>
      <c r="B2718" s="220"/>
      <c r="C2718" s="220"/>
      <c r="D2718" s="224"/>
      <c r="E2718" s="224">
        <f>SUM(E2715:E2717)</f>
        <v>1350</v>
      </c>
      <c r="F2718" s="223" t="s">
        <v>3085</v>
      </c>
      <c r="G2718" s="224" t="s">
        <v>3187</v>
      </c>
    </row>
    <row r="2719" spans="1:7">
      <c r="A2719" s="229"/>
      <c r="B2719" s="229"/>
      <c r="C2719" s="229"/>
      <c r="D2719" s="229"/>
      <c r="E2719" s="230"/>
      <c r="F2719" s="230"/>
      <c r="G2719" s="229"/>
    </row>
    <row r="2720" spans="1:7" ht="18.75">
      <c r="A2720" s="234" t="s">
        <v>363</v>
      </c>
      <c r="B2720" s="234"/>
      <c r="C2720" s="234"/>
      <c r="D2720" s="234"/>
      <c r="E2720" s="234"/>
      <c r="F2720" s="234"/>
      <c r="G2720" s="234"/>
    </row>
    <row r="2721" spans="1:7" ht="36">
      <c r="A2721" s="215" t="s">
        <v>594</v>
      </c>
      <c r="B2721" s="215" t="s">
        <v>595</v>
      </c>
      <c r="C2721" s="215" t="s">
        <v>596</v>
      </c>
      <c r="D2721" s="215" t="s">
        <v>597</v>
      </c>
      <c r="E2721" s="215" t="s">
        <v>598</v>
      </c>
      <c r="F2721" s="215" t="s">
        <v>2754</v>
      </c>
      <c r="G2721" s="215" t="s">
        <v>2755</v>
      </c>
    </row>
    <row r="2722" spans="1:7">
      <c r="A2722" s="223">
        <v>1</v>
      </c>
      <c r="B2722" s="223"/>
      <c r="C2722" s="223" t="s">
        <v>2936</v>
      </c>
      <c r="D2722" s="223" t="s">
        <v>1966</v>
      </c>
      <c r="E2722" s="224">
        <f>400+600</f>
        <v>1000</v>
      </c>
      <c r="F2722" s="231" t="s">
        <v>1259</v>
      </c>
      <c r="G2722" s="231"/>
    </row>
    <row r="2723" spans="1:7">
      <c r="A2723" s="223">
        <v>2</v>
      </c>
      <c r="B2723" s="223"/>
      <c r="C2723" s="223" t="s">
        <v>857</v>
      </c>
      <c r="D2723" s="223" t="s">
        <v>1967</v>
      </c>
      <c r="E2723" s="224">
        <f>400+200</f>
        <v>600</v>
      </c>
      <c r="F2723" s="231" t="s">
        <v>1259</v>
      </c>
      <c r="G2723" s="231"/>
    </row>
    <row r="2724" spans="1:7">
      <c r="A2724" s="223">
        <v>3</v>
      </c>
      <c r="B2724" s="223"/>
      <c r="C2724" s="223" t="s">
        <v>1968</v>
      </c>
      <c r="D2724" s="223" t="s">
        <v>1969</v>
      </c>
      <c r="E2724" s="224">
        <v>600</v>
      </c>
      <c r="F2724" s="231" t="s">
        <v>1259</v>
      </c>
      <c r="G2724" s="231"/>
    </row>
    <row r="2725" spans="1:7">
      <c r="A2725" s="223">
        <v>4</v>
      </c>
      <c r="B2725" s="223"/>
      <c r="C2725" s="223" t="s">
        <v>3188</v>
      </c>
      <c r="D2725" s="223" t="s">
        <v>1966</v>
      </c>
      <c r="E2725" s="224">
        <f>400+200</f>
        <v>600</v>
      </c>
      <c r="F2725" s="231" t="s">
        <v>1259</v>
      </c>
      <c r="G2725" s="231"/>
    </row>
    <row r="2726" spans="1:7" ht="24">
      <c r="A2726" s="219" t="s">
        <v>620</v>
      </c>
      <c r="B2726" s="220"/>
      <c r="C2726" s="220"/>
      <c r="D2726" s="224"/>
      <c r="E2726" s="224">
        <f>SUM(E2722:E2725)</f>
        <v>2800</v>
      </c>
      <c r="F2726" s="223" t="s">
        <v>3085</v>
      </c>
      <c r="G2726" s="224" t="s">
        <v>1970</v>
      </c>
    </row>
    <row r="2727" spans="1:7">
      <c r="A2727" s="225"/>
      <c r="B2727" s="225"/>
      <c r="C2727" s="225"/>
      <c r="D2727" s="225"/>
      <c r="E2727" s="226"/>
      <c r="F2727" s="226"/>
      <c r="G2727" s="225"/>
    </row>
    <row r="2728" spans="1:7" ht="18.75">
      <c r="A2728" s="234" t="s">
        <v>364</v>
      </c>
      <c r="B2728" s="234"/>
      <c r="C2728" s="234"/>
      <c r="D2728" s="234"/>
      <c r="E2728" s="234"/>
      <c r="F2728" s="234"/>
      <c r="G2728" s="234"/>
    </row>
    <row r="2729" spans="1:7" ht="36">
      <c r="A2729" s="215" t="s">
        <v>594</v>
      </c>
      <c r="B2729" s="215" t="s">
        <v>595</v>
      </c>
      <c r="C2729" s="215" t="s">
        <v>596</v>
      </c>
      <c r="D2729" s="215" t="s">
        <v>597</v>
      </c>
      <c r="E2729" s="215" t="s">
        <v>598</v>
      </c>
      <c r="F2729" s="215" t="s">
        <v>2754</v>
      </c>
      <c r="G2729" s="215" t="s">
        <v>2755</v>
      </c>
    </row>
    <row r="2730" spans="1:7">
      <c r="A2730" s="223">
        <v>1</v>
      </c>
      <c r="B2730" s="223"/>
      <c r="C2730" s="223" t="s">
        <v>2936</v>
      </c>
      <c r="D2730" s="223" t="s">
        <v>1966</v>
      </c>
      <c r="E2730" s="224">
        <f>400+600</f>
        <v>1000</v>
      </c>
      <c r="F2730" s="231" t="s">
        <v>1259</v>
      </c>
      <c r="G2730" s="231"/>
    </row>
    <row r="2731" spans="1:7">
      <c r="A2731" s="223">
        <v>2</v>
      </c>
      <c r="B2731" s="223"/>
      <c r="C2731" s="223" t="s">
        <v>857</v>
      </c>
      <c r="D2731" s="223" t="s">
        <v>1967</v>
      </c>
      <c r="E2731" s="224">
        <f>400+200</f>
        <v>600</v>
      </c>
      <c r="F2731" s="231" t="s">
        <v>1259</v>
      </c>
      <c r="G2731" s="231"/>
    </row>
    <row r="2732" spans="1:7">
      <c r="A2732" s="223">
        <v>3</v>
      </c>
      <c r="B2732" s="223"/>
      <c r="C2732" s="223" t="s">
        <v>3188</v>
      </c>
      <c r="D2732" s="223" t="s">
        <v>1966</v>
      </c>
      <c r="E2732" s="224">
        <f>400+200</f>
        <v>600</v>
      </c>
      <c r="F2732" s="231" t="s">
        <v>1259</v>
      </c>
      <c r="G2732" s="231"/>
    </row>
    <row r="2733" spans="1:7">
      <c r="A2733" s="223">
        <v>4</v>
      </c>
      <c r="B2733" s="223"/>
      <c r="C2733" s="223" t="s">
        <v>1971</v>
      </c>
      <c r="D2733" s="223" t="s">
        <v>1966</v>
      </c>
      <c r="E2733" s="224">
        <f>400+200</f>
        <v>600</v>
      </c>
      <c r="F2733" s="231" t="s">
        <v>1259</v>
      </c>
      <c r="G2733" s="231"/>
    </row>
    <row r="2734" spans="1:7" ht="24">
      <c r="A2734" s="219" t="s">
        <v>620</v>
      </c>
      <c r="B2734" s="220"/>
      <c r="C2734" s="220"/>
      <c r="D2734" s="224"/>
      <c r="E2734" s="224">
        <f>SUM(E2730:E2733)</f>
        <v>2800</v>
      </c>
      <c r="F2734" s="223" t="s">
        <v>3085</v>
      </c>
      <c r="G2734" s="224" t="s">
        <v>1970</v>
      </c>
    </row>
    <row r="2735" spans="1:7">
      <c r="A2735" s="225"/>
      <c r="B2735" s="225"/>
      <c r="C2735" s="225"/>
      <c r="D2735" s="225"/>
      <c r="E2735" s="226"/>
      <c r="F2735" s="226"/>
      <c r="G2735" s="225"/>
    </row>
    <row r="2736" spans="1:7" ht="18.75">
      <c r="A2736" s="234" t="s">
        <v>365</v>
      </c>
      <c r="B2736" s="234"/>
      <c r="C2736" s="234"/>
      <c r="D2736" s="234"/>
      <c r="E2736" s="234"/>
      <c r="F2736" s="234"/>
      <c r="G2736" s="234"/>
    </row>
    <row r="2737" spans="1:7" ht="36">
      <c r="A2737" s="215" t="s">
        <v>594</v>
      </c>
      <c r="B2737" s="215" t="s">
        <v>595</v>
      </c>
      <c r="C2737" s="215" t="s">
        <v>596</v>
      </c>
      <c r="D2737" s="215" t="s">
        <v>597</v>
      </c>
      <c r="E2737" s="215" t="s">
        <v>598</v>
      </c>
      <c r="F2737" s="215" t="s">
        <v>2754</v>
      </c>
      <c r="G2737" s="215" t="s">
        <v>2755</v>
      </c>
    </row>
    <row r="2738" spans="1:7">
      <c r="A2738" s="223">
        <v>1</v>
      </c>
      <c r="B2738" s="223"/>
      <c r="C2738" s="232" t="s">
        <v>2936</v>
      </c>
      <c r="D2738" s="223" t="s">
        <v>1966</v>
      </c>
      <c r="E2738" s="224">
        <f>400+600</f>
        <v>1000</v>
      </c>
      <c r="F2738" s="231" t="s">
        <v>1259</v>
      </c>
      <c r="G2738" s="231"/>
    </row>
    <row r="2739" spans="1:7">
      <c r="A2739" s="223">
        <v>2</v>
      </c>
      <c r="B2739" s="223"/>
      <c r="C2739" s="232" t="s">
        <v>857</v>
      </c>
      <c r="D2739" s="223" t="s">
        <v>1967</v>
      </c>
      <c r="E2739" s="224">
        <f>400+200</f>
        <v>600</v>
      </c>
      <c r="F2739" s="231" t="s">
        <v>1259</v>
      </c>
      <c r="G2739" s="231"/>
    </row>
    <row r="2740" spans="1:7">
      <c r="A2740" s="223">
        <v>3</v>
      </c>
      <c r="B2740" s="223"/>
      <c r="C2740" s="232" t="s">
        <v>3189</v>
      </c>
      <c r="D2740" s="223" t="s">
        <v>1966</v>
      </c>
      <c r="E2740" s="224">
        <f>400+200</f>
        <v>600</v>
      </c>
      <c r="F2740" s="231" t="s">
        <v>1259</v>
      </c>
      <c r="G2740" s="231"/>
    </row>
    <row r="2741" spans="1:7" ht="24">
      <c r="A2741" s="219" t="s">
        <v>620</v>
      </c>
      <c r="B2741" s="220"/>
      <c r="C2741" s="220"/>
      <c r="D2741" s="224"/>
      <c r="E2741" s="224">
        <f>SUM(E2738:E2740)</f>
        <v>2200</v>
      </c>
      <c r="F2741" s="223" t="s">
        <v>3085</v>
      </c>
      <c r="G2741" s="224" t="s">
        <v>1265</v>
      </c>
    </row>
    <row r="2742" spans="1:7">
      <c r="A2742" s="225"/>
      <c r="B2742" s="225"/>
      <c r="C2742" s="225"/>
      <c r="D2742" s="225"/>
      <c r="E2742" s="226"/>
      <c r="F2742" s="226"/>
      <c r="G2742" s="225"/>
    </row>
    <row r="2743" spans="1:7" ht="18.75">
      <c r="A2743" s="234" t="s">
        <v>366</v>
      </c>
      <c r="B2743" s="234"/>
      <c r="C2743" s="234"/>
      <c r="D2743" s="234"/>
      <c r="E2743" s="234"/>
      <c r="F2743" s="234"/>
      <c r="G2743" s="234"/>
    </row>
    <row r="2744" spans="1:7" ht="36">
      <c r="A2744" s="215" t="s">
        <v>594</v>
      </c>
      <c r="B2744" s="215" t="s">
        <v>595</v>
      </c>
      <c r="C2744" s="215" t="s">
        <v>596</v>
      </c>
      <c r="D2744" s="215" t="s">
        <v>597</v>
      </c>
      <c r="E2744" s="215" t="s">
        <v>598</v>
      </c>
      <c r="F2744" s="215" t="s">
        <v>2754</v>
      </c>
      <c r="G2744" s="215" t="s">
        <v>2755</v>
      </c>
    </row>
    <row r="2745" spans="1:7" ht="24">
      <c r="A2745" s="223">
        <v>1</v>
      </c>
      <c r="B2745" s="235"/>
      <c r="C2745" s="232" t="s">
        <v>1093</v>
      </c>
      <c r="D2745" s="283" t="s">
        <v>1972</v>
      </c>
      <c r="E2745" s="216">
        <v>300</v>
      </c>
      <c r="F2745" s="231" t="s">
        <v>1264</v>
      </c>
      <c r="G2745" s="223"/>
    </row>
    <row r="2746" spans="1:7">
      <c r="A2746" s="223">
        <v>2</v>
      </c>
      <c r="B2746" s="235"/>
      <c r="C2746" s="232" t="s">
        <v>1973</v>
      </c>
      <c r="D2746" s="246" t="s">
        <v>1974</v>
      </c>
      <c r="E2746" s="224">
        <v>600</v>
      </c>
      <c r="F2746" s="231" t="s">
        <v>1264</v>
      </c>
      <c r="G2746" s="223"/>
    </row>
    <row r="2747" spans="1:7">
      <c r="A2747" s="223">
        <v>3</v>
      </c>
      <c r="B2747" s="235"/>
      <c r="C2747" s="232" t="s">
        <v>939</v>
      </c>
      <c r="D2747" s="238" t="s">
        <v>1975</v>
      </c>
      <c r="E2747" s="224">
        <v>3500</v>
      </c>
      <c r="F2747" s="231" t="s">
        <v>1264</v>
      </c>
      <c r="G2747" s="223"/>
    </row>
    <row r="2748" spans="1:7">
      <c r="A2748" s="223">
        <v>4</v>
      </c>
      <c r="B2748" s="223"/>
      <c r="C2748" s="232" t="s">
        <v>1976</v>
      </c>
      <c r="D2748" s="284" t="s">
        <v>1977</v>
      </c>
      <c r="E2748" s="224">
        <v>1000</v>
      </c>
      <c r="F2748" s="231" t="s">
        <v>1264</v>
      </c>
      <c r="G2748" s="223"/>
    </row>
    <row r="2749" spans="1:7" ht="24">
      <c r="A2749" s="219" t="s">
        <v>620</v>
      </c>
      <c r="B2749" s="220"/>
      <c r="C2749" s="220"/>
      <c r="D2749" s="224"/>
      <c r="E2749" s="224">
        <f>SUM(E2745:E2748)</f>
        <v>5400</v>
      </c>
      <c r="F2749" s="223" t="s">
        <v>3085</v>
      </c>
      <c r="G2749" s="224" t="s">
        <v>1357</v>
      </c>
    </row>
    <row r="2750" spans="1:7">
      <c r="A2750" s="229"/>
      <c r="B2750" s="229"/>
      <c r="C2750" s="229"/>
      <c r="D2750" s="229"/>
      <c r="E2750" s="230"/>
      <c r="F2750" s="230"/>
      <c r="G2750" s="229"/>
    </row>
    <row r="2751" spans="1:7" ht="18.75">
      <c r="A2751" s="234" t="s">
        <v>367</v>
      </c>
      <c r="B2751" s="234"/>
      <c r="C2751" s="234"/>
      <c r="D2751" s="234"/>
      <c r="E2751" s="234"/>
      <c r="F2751" s="234"/>
      <c r="G2751" s="234"/>
    </row>
    <row r="2752" spans="1:7" ht="36">
      <c r="A2752" s="215" t="s">
        <v>594</v>
      </c>
      <c r="B2752" s="215" t="s">
        <v>595</v>
      </c>
      <c r="C2752" s="215" t="s">
        <v>596</v>
      </c>
      <c r="D2752" s="215" t="s">
        <v>597</v>
      </c>
      <c r="E2752" s="215" t="s">
        <v>598</v>
      </c>
      <c r="F2752" s="215" t="s">
        <v>2754</v>
      </c>
      <c r="G2752" s="215" t="s">
        <v>2755</v>
      </c>
    </row>
    <row r="2753" spans="1:7">
      <c r="A2753" s="223">
        <v>1</v>
      </c>
      <c r="B2753" s="235"/>
      <c r="C2753" s="232" t="s">
        <v>1213</v>
      </c>
      <c r="D2753" s="283" t="s">
        <v>1842</v>
      </c>
      <c r="E2753" s="224">
        <v>200</v>
      </c>
      <c r="F2753" s="231" t="s">
        <v>1264</v>
      </c>
      <c r="G2753" s="223"/>
    </row>
    <row r="2754" spans="1:7">
      <c r="A2754" s="223">
        <v>2</v>
      </c>
      <c r="B2754" s="235"/>
      <c r="C2754" s="232" t="s">
        <v>2384</v>
      </c>
      <c r="D2754" s="283" t="s">
        <v>1842</v>
      </c>
      <c r="E2754" s="224">
        <v>600</v>
      </c>
      <c r="F2754" s="231" t="s">
        <v>1264</v>
      </c>
      <c r="G2754" s="223"/>
    </row>
    <row r="2755" spans="1:7">
      <c r="A2755" s="223">
        <v>3</v>
      </c>
      <c r="B2755" s="235"/>
      <c r="C2755" s="232" t="s">
        <v>1645</v>
      </c>
      <c r="D2755" s="283" t="s">
        <v>1842</v>
      </c>
      <c r="E2755" s="224">
        <v>800</v>
      </c>
      <c r="F2755" s="231" t="s">
        <v>1264</v>
      </c>
      <c r="G2755" s="223"/>
    </row>
    <row r="2756" spans="1:7" ht="24">
      <c r="A2756" s="219" t="s">
        <v>620</v>
      </c>
      <c r="B2756" s="220"/>
      <c r="C2756" s="220"/>
      <c r="D2756" s="224"/>
      <c r="E2756" s="224">
        <f>SUM(E2753:E2755)</f>
        <v>1600</v>
      </c>
      <c r="F2756" s="223" t="s">
        <v>3085</v>
      </c>
      <c r="G2756" s="224" t="s">
        <v>1357</v>
      </c>
    </row>
    <row r="2757" spans="1:7">
      <c r="A2757" s="229"/>
      <c r="B2757" s="229"/>
      <c r="C2757" s="229"/>
      <c r="D2757" s="229"/>
      <c r="E2757" s="230"/>
      <c r="F2757" s="230"/>
      <c r="G2757" s="229"/>
    </row>
    <row r="2758" spans="1:7" ht="18.75">
      <c r="A2758" s="234" t="s">
        <v>368</v>
      </c>
      <c r="B2758" s="234"/>
      <c r="C2758" s="234"/>
      <c r="D2758" s="234"/>
      <c r="E2758" s="234"/>
      <c r="F2758" s="234"/>
      <c r="G2758" s="234"/>
    </row>
    <row r="2759" spans="1:7" ht="36">
      <c r="A2759" s="215" t="s">
        <v>594</v>
      </c>
      <c r="B2759" s="215" t="s">
        <v>595</v>
      </c>
      <c r="C2759" s="215" t="s">
        <v>596</v>
      </c>
      <c r="D2759" s="215" t="s">
        <v>597</v>
      </c>
      <c r="E2759" s="215" t="s">
        <v>598</v>
      </c>
      <c r="F2759" s="215" t="s">
        <v>2754</v>
      </c>
      <c r="G2759" s="215" t="s">
        <v>2755</v>
      </c>
    </row>
    <row r="2760" spans="1:7">
      <c r="A2760" s="223">
        <v>1</v>
      </c>
      <c r="B2760" s="235"/>
      <c r="C2760" s="232" t="s">
        <v>1213</v>
      </c>
      <c r="D2760" s="283" t="s">
        <v>1842</v>
      </c>
      <c r="E2760" s="224">
        <v>200</v>
      </c>
      <c r="F2760" s="231" t="s">
        <v>1264</v>
      </c>
      <c r="G2760" s="223"/>
    </row>
    <row r="2761" spans="1:7">
      <c r="A2761" s="223">
        <v>2</v>
      </c>
      <c r="B2761" s="235"/>
      <c r="C2761" s="232" t="s">
        <v>2384</v>
      </c>
      <c r="D2761" s="283" t="s">
        <v>1842</v>
      </c>
      <c r="E2761" s="224">
        <v>600</v>
      </c>
      <c r="F2761" s="231" t="s">
        <v>1264</v>
      </c>
      <c r="G2761" s="223"/>
    </row>
    <row r="2762" spans="1:7">
      <c r="A2762" s="223">
        <v>3</v>
      </c>
      <c r="B2762" s="235"/>
      <c r="C2762" s="232" t="s">
        <v>1645</v>
      </c>
      <c r="D2762" s="283" t="s">
        <v>1842</v>
      </c>
      <c r="E2762" s="224">
        <v>800</v>
      </c>
      <c r="F2762" s="231" t="s">
        <v>1264</v>
      </c>
      <c r="G2762" s="223"/>
    </row>
    <row r="2763" spans="1:7">
      <c r="A2763" s="223">
        <v>4</v>
      </c>
      <c r="B2763" s="235"/>
      <c r="C2763" s="232" t="s">
        <v>1978</v>
      </c>
      <c r="D2763" s="283" t="s">
        <v>1842</v>
      </c>
      <c r="E2763" s="224">
        <v>400</v>
      </c>
      <c r="F2763" s="231" t="s">
        <v>1264</v>
      </c>
      <c r="G2763" s="223"/>
    </row>
    <row r="2764" spans="1:7">
      <c r="A2764" s="223">
        <v>5</v>
      </c>
      <c r="B2764" s="235"/>
      <c r="C2764" s="232" t="s">
        <v>1979</v>
      </c>
      <c r="D2764" s="283" t="s">
        <v>1980</v>
      </c>
      <c r="E2764" s="224">
        <v>200</v>
      </c>
      <c r="F2764" s="231" t="s">
        <v>1264</v>
      </c>
      <c r="G2764" s="223"/>
    </row>
    <row r="2765" spans="1:7" ht="36">
      <c r="A2765" s="223">
        <v>6</v>
      </c>
      <c r="B2765" s="235"/>
      <c r="C2765" s="232" t="s">
        <v>1150</v>
      </c>
      <c r="D2765" s="283" t="s">
        <v>1981</v>
      </c>
      <c r="E2765" s="224">
        <v>600</v>
      </c>
      <c r="F2765" s="231" t="s">
        <v>1264</v>
      </c>
      <c r="G2765" s="223"/>
    </row>
    <row r="2766" spans="1:7">
      <c r="A2766" s="223">
        <v>7</v>
      </c>
      <c r="B2766" s="235"/>
      <c r="C2766" s="232" t="s">
        <v>1982</v>
      </c>
      <c r="D2766" s="283" t="s">
        <v>1628</v>
      </c>
      <c r="E2766" s="224">
        <v>1000</v>
      </c>
      <c r="F2766" s="231" t="s">
        <v>1264</v>
      </c>
      <c r="G2766" s="223"/>
    </row>
    <row r="2767" spans="1:7" ht="24">
      <c r="A2767" s="219" t="s">
        <v>620</v>
      </c>
      <c r="B2767" s="220"/>
      <c r="C2767" s="220"/>
      <c r="D2767" s="224"/>
      <c r="E2767" s="224">
        <f>SUM(E2760:E2766)</f>
        <v>3800</v>
      </c>
      <c r="F2767" s="223" t="s">
        <v>3085</v>
      </c>
      <c r="G2767" s="224" t="s">
        <v>1357</v>
      </c>
    </row>
    <row r="2768" spans="1:7">
      <c r="A2768" s="229"/>
      <c r="B2768" s="229"/>
      <c r="C2768" s="229"/>
      <c r="D2768" s="229"/>
      <c r="E2768" s="230"/>
      <c r="F2768" s="230"/>
      <c r="G2768" s="229"/>
    </row>
    <row r="2769" spans="1:7" ht="18.75">
      <c r="A2769" s="234" t="s">
        <v>369</v>
      </c>
      <c r="B2769" s="234"/>
      <c r="C2769" s="234"/>
      <c r="D2769" s="234"/>
      <c r="E2769" s="234"/>
      <c r="F2769" s="234"/>
      <c r="G2769" s="234"/>
    </row>
    <row r="2770" spans="1:7" ht="36">
      <c r="A2770" s="215" t="s">
        <v>594</v>
      </c>
      <c r="B2770" s="215" t="s">
        <v>595</v>
      </c>
      <c r="C2770" s="215" t="s">
        <v>596</v>
      </c>
      <c r="D2770" s="215" t="s">
        <v>597</v>
      </c>
      <c r="E2770" s="215" t="s">
        <v>598</v>
      </c>
      <c r="F2770" s="215" t="s">
        <v>2754</v>
      </c>
      <c r="G2770" s="215" t="s">
        <v>2755</v>
      </c>
    </row>
    <row r="2771" spans="1:7" ht="24">
      <c r="A2771" s="223">
        <v>1</v>
      </c>
      <c r="B2771" s="235"/>
      <c r="C2771" s="232" t="s">
        <v>1983</v>
      </c>
      <c r="D2771" s="283" t="s">
        <v>1972</v>
      </c>
      <c r="E2771" s="216">
        <v>600</v>
      </c>
      <c r="F2771" s="231" t="s">
        <v>1264</v>
      </c>
      <c r="G2771" s="223"/>
    </row>
    <row r="2772" spans="1:7">
      <c r="A2772" s="223">
        <v>2</v>
      </c>
      <c r="B2772" s="235"/>
      <c r="C2772" s="232" t="s">
        <v>1213</v>
      </c>
      <c r="D2772" s="283" t="s">
        <v>1842</v>
      </c>
      <c r="E2772" s="224">
        <v>200</v>
      </c>
      <c r="F2772" s="231" t="s">
        <v>1264</v>
      </c>
      <c r="G2772" s="223"/>
    </row>
    <row r="2773" spans="1:7">
      <c r="A2773" s="223">
        <v>3</v>
      </c>
      <c r="B2773" s="235"/>
      <c r="C2773" s="232" t="s">
        <v>2384</v>
      </c>
      <c r="D2773" s="283" t="s">
        <v>1842</v>
      </c>
      <c r="E2773" s="224">
        <v>600</v>
      </c>
      <c r="F2773" s="231" t="s">
        <v>1264</v>
      </c>
      <c r="G2773" s="223"/>
    </row>
    <row r="2774" spans="1:7" ht="36">
      <c r="A2774" s="223">
        <v>4</v>
      </c>
      <c r="B2774" s="235"/>
      <c r="C2774" s="232" t="s">
        <v>1150</v>
      </c>
      <c r="D2774" s="283" t="s">
        <v>1981</v>
      </c>
      <c r="E2774" s="224">
        <v>600</v>
      </c>
      <c r="F2774" s="231" t="s">
        <v>1264</v>
      </c>
      <c r="G2774" s="223"/>
    </row>
    <row r="2775" spans="1:7" ht="24">
      <c r="A2775" s="219" t="s">
        <v>620</v>
      </c>
      <c r="B2775" s="220"/>
      <c r="C2775" s="220"/>
      <c r="D2775" s="224"/>
      <c r="E2775" s="224">
        <f>SUM(E2771:E2774)</f>
        <v>2000</v>
      </c>
      <c r="F2775" s="223" t="s">
        <v>3085</v>
      </c>
      <c r="G2775" s="224" t="s">
        <v>1357</v>
      </c>
    </row>
    <row r="2776" spans="1:7">
      <c r="A2776" s="229"/>
      <c r="B2776" s="229"/>
      <c r="C2776" s="229"/>
      <c r="D2776" s="229"/>
      <c r="E2776" s="230"/>
      <c r="F2776" s="230"/>
      <c r="G2776" s="229"/>
    </row>
    <row r="2777" spans="1:7" ht="18.75">
      <c r="A2777" s="234" t="s">
        <v>370</v>
      </c>
      <c r="B2777" s="234"/>
      <c r="C2777" s="234"/>
      <c r="D2777" s="234"/>
      <c r="E2777" s="234"/>
      <c r="F2777" s="234"/>
      <c r="G2777" s="234"/>
    </row>
    <row r="2778" spans="1:7" ht="36">
      <c r="A2778" s="215" t="s">
        <v>594</v>
      </c>
      <c r="B2778" s="215" t="s">
        <v>595</v>
      </c>
      <c r="C2778" s="215" t="s">
        <v>596</v>
      </c>
      <c r="D2778" s="215" t="s">
        <v>597</v>
      </c>
      <c r="E2778" s="215" t="s">
        <v>598</v>
      </c>
      <c r="F2778" s="215" t="s">
        <v>2754</v>
      </c>
      <c r="G2778" s="215" t="s">
        <v>2755</v>
      </c>
    </row>
    <row r="2779" spans="1:7" ht="24">
      <c r="A2779" s="223">
        <v>1</v>
      </c>
      <c r="B2779" s="235"/>
      <c r="C2779" s="232" t="s">
        <v>1093</v>
      </c>
      <c r="D2779" s="283" t="s">
        <v>1972</v>
      </c>
      <c r="E2779" s="216">
        <v>600</v>
      </c>
      <c r="F2779" s="231" t="s">
        <v>1264</v>
      </c>
      <c r="G2779" s="223"/>
    </row>
    <row r="2780" spans="1:7">
      <c r="A2780" s="223">
        <v>2</v>
      </c>
      <c r="B2780" s="235"/>
      <c r="C2780" s="232" t="s">
        <v>1213</v>
      </c>
      <c r="D2780" s="283" t="s">
        <v>1842</v>
      </c>
      <c r="E2780" s="224">
        <v>200</v>
      </c>
      <c r="F2780" s="231" t="s">
        <v>1264</v>
      </c>
      <c r="G2780" s="223"/>
    </row>
    <row r="2781" spans="1:7">
      <c r="A2781" s="223">
        <v>3</v>
      </c>
      <c r="B2781" s="235"/>
      <c r="C2781" s="232" t="s">
        <v>2384</v>
      </c>
      <c r="D2781" s="283" t="s">
        <v>1842</v>
      </c>
      <c r="E2781" s="224">
        <v>600</v>
      </c>
      <c r="F2781" s="231" t="s">
        <v>1264</v>
      </c>
      <c r="G2781" s="223"/>
    </row>
    <row r="2782" spans="1:7">
      <c r="A2782" s="223">
        <v>4</v>
      </c>
      <c r="B2782" s="235"/>
      <c r="C2782" s="232" t="s">
        <v>1645</v>
      </c>
      <c r="D2782" s="283" t="s">
        <v>1842</v>
      </c>
      <c r="E2782" s="224">
        <v>800</v>
      </c>
      <c r="F2782" s="231" t="s">
        <v>1264</v>
      </c>
      <c r="G2782" s="223"/>
    </row>
    <row r="2783" spans="1:7">
      <c r="A2783" s="223">
        <v>5</v>
      </c>
      <c r="B2783" s="235"/>
      <c r="C2783" s="232" t="s">
        <v>1978</v>
      </c>
      <c r="D2783" s="283" t="s">
        <v>1842</v>
      </c>
      <c r="E2783" s="224">
        <v>400</v>
      </c>
      <c r="F2783" s="231" t="s">
        <v>1264</v>
      </c>
      <c r="G2783" s="223"/>
    </row>
    <row r="2784" spans="1:7" ht="36">
      <c r="A2784" s="223">
        <v>6</v>
      </c>
      <c r="B2784" s="235"/>
      <c r="C2784" s="232" t="s">
        <v>1150</v>
      </c>
      <c r="D2784" s="283" t="s">
        <v>1981</v>
      </c>
      <c r="E2784" s="224">
        <v>600</v>
      </c>
      <c r="F2784" s="231" t="s">
        <v>1264</v>
      </c>
      <c r="G2784" s="223"/>
    </row>
    <row r="2785" spans="1:7">
      <c r="A2785" s="223">
        <v>7</v>
      </c>
      <c r="B2785" s="235"/>
      <c r="C2785" s="232" t="s">
        <v>1984</v>
      </c>
      <c r="D2785" s="283" t="s">
        <v>1842</v>
      </c>
      <c r="E2785" s="224">
        <v>200</v>
      </c>
      <c r="F2785" s="231" t="s">
        <v>1264</v>
      </c>
      <c r="G2785" s="223"/>
    </row>
    <row r="2786" spans="1:7" ht="24">
      <c r="A2786" s="219" t="s">
        <v>620</v>
      </c>
      <c r="B2786" s="220"/>
      <c r="C2786" s="220"/>
      <c r="D2786" s="224"/>
      <c r="E2786" s="224">
        <f>SUM(E2779:E2785)</f>
        <v>3400</v>
      </c>
      <c r="F2786" s="223" t="s">
        <v>3085</v>
      </c>
      <c r="G2786" s="224" t="s">
        <v>1357</v>
      </c>
    </row>
    <row r="2787" spans="1:7">
      <c r="A2787" s="229"/>
      <c r="B2787" s="229"/>
      <c r="C2787" s="229"/>
      <c r="D2787" s="229"/>
      <c r="E2787" s="230"/>
      <c r="F2787" s="230"/>
      <c r="G2787" s="229"/>
    </row>
    <row r="2788" spans="1:7" ht="18.75">
      <c r="A2788" s="234" t="s">
        <v>370</v>
      </c>
      <c r="B2788" s="234"/>
      <c r="C2788" s="234"/>
      <c r="D2788" s="234"/>
      <c r="E2788" s="234"/>
      <c r="F2788" s="234"/>
      <c r="G2788" s="234"/>
    </row>
    <row r="2789" spans="1:7" ht="36">
      <c r="A2789" s="215" t="s">
        <v>594</v>
      </c>
      <c r="B2789" s="215" t="s">
        <v>595</v>
      </c>
      <c r="C2789" s="215" t="s">
        <v>596</v>
      </c>
      <c r="D2789" s="215" t="s">
        <v>597</v>
      </c>
      <c r="E2789" s="215" t="s">
        <v>598</v>
      </c>
      <c r="F2789" s="215" t="s">
        <v>2754</v>
      </c>
      <c r="G2789" s="215" t="s">
        <v>2755</v>
      </c>
    </row>
    <row r="2790" spans="1:7">
      <c r="A2790" s="223">
        <v>1</v>
      </c>
      <c r="B2790" s="235"/>
      <c r="C2790" s="232" t="s">
        <v>1213</v>
      </c>
      <c r="D2790" s="283" t="s">
        <v>1842</v>
      </c>
      <c r="E2790" s="224">
        <v>200</v>
      </c>
      <c r="F2790" s="231" t="s">
        <v>1264</v>
      </c>
      <c r="G2790" s="223"/>
    </row>
    <row r="2791" spans="1:7">
      <c r="A2791" s="223">
        <v>2</v>
      </c>
      <c r="B2791" s="235"/>
      <c r="C2791" s="232" t="s">
        <v>2384</v>
      </c>
      <c r="D2791" s="283" t="s">
        <v>1842</v>
      </c>
      <c r="E2791" s="224">
        <v>600</v>
      </c>
      <c r="F2791" s="231" t="s">
        <v>1264</v>
      </c>
      <c r="G2791" s="223"/>
    </row>
    <row r="2792" spans="1:7">
      <c r="A2792" s="223">
        <v>3</v>
      </c>
      <c r="B2792" s="235"/>
      <c r="C2792" s="232" t="s">
        <v>1978</v>
      </c>
      <c r="D2792" s="283" t="s">
        <v>1842</v>
      </c>
      <c r="E2792" s="224">
        <v>400</v>
      </c>
      <c r="F2792" s="231" t="s">
        <v>1264</v>
      </c>
      <c r="G2792" s="223"/>
    </row>
    <row r="2793" spans="1:7" ht="36">
      <c r="A2793" s="223">
        <v>4</v>
      </c>
      <c r="B2793" s="235"/>
      <c r="C2793" s="232" t="s">
        <v>1150</v>
      </c>
      <c r="D2793" s="283" t="s">
        <v>1981</v>
      </c>
      <c r="E2793" s="224">
        <v>600</v>
      </c>
      <c r="F2793" s="231" t="s">
        <v>1264</v>
      </c>
      <c r="G2793" s="223"/>
    </row>
    <row r="2794" spans="1:7" ht="24">
      <c r="A2794" s="219" t="s">
        <v>620</v>
      </c>
      <c r="B2794" s="220"/>
      <c r="C2794" s="220"/>
      <c r="D2794" s="224"/>
      <c r="E2794" s="224">
        <f>SUM(E2790:E2793)</f>
        <v>1800</v>
      </c>
      <c r="F2794" s="223" t="s">
        <v>3085</v>
      </c>
      <c r="G2794" s="224" t="s">
        <v>1357</v>
      </c>
    </row>
    <row r="2795" spans="1:7">
      <c r="A2795" s="229"/>
      <c r="B2795" s="229"/>
      <c r="C2795" s="229"/>
      <c r="D2795" s="229"/>
      <c r="E2795" s="230"/>
      <c r="F2795" s="230"/>
      <c r="G2795" s="229"/>
    </row>
    <row r="2796" spans="1:7" ht="18.75">
      <c r="A2796" s="234" t="s">
        <v>371</v>
      </c>
      <c r="B2796" s="234"/>
      <c r="C2796" s="234"/>
      <c r="D2796" s="234"/>
      <c r="E2796" s="234"/>
      <c r="F2796" s="234"/>
      <c r="G2796" s="234"/>
    </row>
    <row r="2797" spans="1:7" ht="36">
      <c r="A2797" s="215" t="s">
        <v>594</v>
      </c>
      <c r="B2797" s="215" t="s">
        <v>595</v>
      </c>
      <c r="C2797" s="215" t="s">
        <v>596</v>
      </c>
      <c r="D2797" s="215" t="s">
        <v>597</v>
      </c>
      <c r="E2797" s="215" t="s">
        <v>598</v>
      </c>
      <c r="F2797" s="215" t="s">
        <v>2754</v>
      </c>
      <c r="G2797" s="215" t="s">
        <v>2755</v>
      </c>
    </row>
    <row r="2798" spans="1:7" ht="36">
      <c r="A2798" s="223">
        <v>1</v>
      </c>
      <c r="B2798" s="235"/>
      <c r="C2798" s="232" t="s">
        <v>1150</v>
      </c>
      <c r="D2798" s="283" t="s">
        <v>1981</v>
      </c>
      <c r="E2798" s="224">
        <v>600</v>
      </c>
      <c r="F2798" s="231" t="s">
        <v>1264</v>
      </c>
      <c r="G2798" s="223"/>
    </row>
    <row r="2799" spans="1:7">
      <c r="A2799" s="223">
        <v>2</v>
      </c>
      <c r="B2799" s="235"/>
      <c r="C2799" s="232" t="s">
        <v>1982</v>
      </c>
      <c r="D2799" s="283" t="s">
        <v>1628</v>
      </c>
      <c r="E2799" s="224">
        <v>1000</v>
      </c>
      <c r="F2799" s="231" t="s">
        <v>1264</v>
      </c>
      <c r="G2799" s="223"/>
    </row>
    <row r="2800" spans="1:7">
      <c r="A2800" s="223">
        <v>3</v>
      </c>
      <c r="B2800" s="235"/>
      <c r="C2800" s="232" t="s">
        <v>857</v>
      </c>
      <c r="D2800" s="283" t="s">
        <v>1985</v>
      </c>
      <c r="E2800" s="224">
        <v>600</v>
      </c>
      <c r="F2800" s="231" t="s">
        <v>1264</v>
      </c>
      <c r="G2800" s="223"/>
    </row>
    <row r="2801" spans="1:7">
      <c r="A2801" s="223">
        <v>4</v>
      </c>
      <c r="B2801" s="235"/>
      <c r="C2801" s="232" t="s">
        <v>3190</v>
      </c>
      <c r="D2801" s="283" t="s">
        <v>1985</v>
      </c>
      <c r="E2801" s="224">
        <v>600</v>
      </c>
      <c r="F2801" s="231" t="s">
        <v>1264</v>
      </c>
      <c r="G2801" s="223"/>
    </row>
    <row r="2802" spans="1:7" ht="24">
      <c r="A2802" s="219" t="s">
        <v>620</v>
      </c>
      <c r="B2802" s="220"/>
      <c r="C2802" s="220"/>
      <c r="D2802" s="224"/>
      <c r="E2802" s="224">
        <f>SUM(E2798:E2801)</f>
        <v>2800</v>
      </c>
      <c r="F2802" s="223" t="s">
        <v>3085</v>
      </c>
      <c r="G2802" s="224" t="s">
        <v>1357</v>
      </c>
    </row>
    <row r="2803" spans="1:7">
      <c r="A2803" s="229"/>
      <c r="B2803" s="229"/>
      <c r="C2803" s="229"/>
      <c r="D2803" s="229"/>
      <c r="E2803" s="230"/>
      <c r="F2803" s="230"/>
      <c r="G2803" s="229"/>
    </row>
    <row r="2804" spans="1:7" ht="18.75">
      <c r="A2804" s="234" t="s">
        <v>372</v>
      </c>
      <c r="B2804" s="234"/>
      <c r="C2804" s="234"/>
      <c r="D2804" s="234"/>
      <c r="E2804" s="234"/>
      <c r="F2804" s="234"/>
      <c r="G2804" s="234"/>
    </row>
    <row r="2805" spans="1:7" ht="36">
      <c r="A2805" s="215" t="s">
        <v>594</v>
      </c>
      <c r="B2805" s="215" t="s">
        <v>595</v>
      </c>
      <c r="C2805" s="215" t="s">
        <v>596</v>
      </c>
      <c r="D2805" s="215" t="s">
        <v>597</v>
      </c>
      <c r="E2805" s="215" t="s">
        <v>598</v>
      </c>
      <c r="F2805" s="215" t="s">
        <v>2754</v>
      </c>
      <c r="G2805" s="215" t="s">
        <v>2755</v>
      </c>
    </row>
    <row r="2806" spans="1:7">
      <c r="A2806" s="223">
        <v>1</v>
      </c>
      <c r="B2806" s="235"/>
      <c r="C2806" s="223" t="s">
        <v>1213</v>
      </c>
      <c r="D2806" s="283" t="s">
        <v>1842</v>
      </c>
      <c r="E2806" s="224">
        <v>200</v>
      </c>
      <c r="F2806" s="231" t="s">
        <v>1264</v>
      </c>
      <c r="G2806" s="223"/>
    </row>
    <row r="2807" spans="1:7">
      <c r="A2807" s="223">
        <v>2</v>
      </c>
      <c r="B2807" s="235"/>
      <c r="C2807" s="223" t="s">
        <v>2384</v>
      </c>
      <c r="D2807" s="283" t="s">
        <v>1842</v>
      </c>
      <c r="E2807" s="224">
        <v>600</v>
      </c>
      <c r="F2807" s="231" t="s">
        <v>1264</v>
      </c>
      <c r="G2807" s="223"/>
    </row>
    <row r="2808" spans="1:7">
      <c r="A2808" s="223">
        <v>3</v>
      </c>
      <c r="B2808" s="235"/>
      <c r="C2808" s="223" t="s">
        <v>1645</v>
      </c>
      <c r="D2808" s="283" t="s">
        <v>1842</v>
      </c>
      <c r="E2808" s="224">
        <v>800</v>
      </c>
      <c r="F2808" s="231" t="s">
        <v>1264</v>
      </c>
      <c r="G2808" s="223"/>
    </row>
    <row r="2809" spans="1:7" ht="36">
      <c r="A2809" s="223">
        <v>4</v>
      </c>
      <c r="B2809" s="235"/>
      <c r="C2809" s="223" t="s">
        <v>1150</v>
      </c>
      <c r="D2809" s="283" t="s">
        <v>1981</v>
      </c>
      <c r="E2809" s="224">
        <v>600</v>
      </c>
      <c r="F2809" s="231" t="s">
        <v>1264</v>
      </c>
      <c r="G2809" s="223"/>
    </row>
    <row r="2810" spans="1:7" ht="24">
      <c r="A2810" s="219" t="s">
        <v>620</v>
      </c>
      <c r="B2810" s="220"/>
      <c r="C2810" s="220"/>
      <c r="D2810" s="224"/>
      <c r="E2810" s="224">
        <f>SUM(E2806:E2809)</f>
        <v>2200</v>
      </c>
      <c r="F2810" s="223" t="s">
        <v>3085</v>
      </c>
      <c r="G2810" s="224" t="s">
        <v>1357</v>
      </c>
    </row>
    <row r="2811" spans="1:7">
      <c r="A2811" s="229"/>
      <c r="B2811" s="229"/>
      <c r="C2811" s="229"/>
      <c r="D2811" s="229"/>
      <c r="E2811" s="230"/>
      <c r="F2811" s="230"/>
      <c r="G2811" s="229"/>
    </row>
    <row r="2812" spans="1:7" ht="18.75">
      <c r="A2812" s="234" t="s">
        <v>373</v>
      </c>
      <c r="B2812" s="234"/>
      <c r="C2812" s="234"/>
      <c r="D2812" s="234"/>
      <c r="E2812" s="234"/>
      <c r="F2812" s="234"/>
      <c r="G2812" s="234"/>
    </row>
    <row r="2813" spans="1:7" ht="36">
      <c r="A2813" s="215" t="s">
        <v>594</v>
      </c>
      <c r="B2813" s="215" t="s">
        <v>595</v>
      </c>
      <c r="C2813" s="215" t="s">
        <v>596</v>
      </c>
      <c r="D2813" s="215" t="s">
        <v>597</v>
      </c>
      <c r="E2813" s="215" t="s">
        <v>598</v>
      </c>
      <c r="F2813" s="215" t="s">
        <v>2754</v>
      </c>
      <c r="G2813" s="215" t="s">
        <v>2755</v>
      </c>
    </row>
    <row r="2814" spans="1:7" ht="24">
      <c r="A2814" s="223">
        <v>1</v>
      </c>
      <c r="B2814" s="223"/>
      <c r="C2814" s="223" t="s">
        <v>1986</v>
      </c>
      <c r="D2814" s="223" t="s">
        <v>1842</v>
      </c>
      <c r="E2814" s="216">
        <v>300</v>
      </c>
      <c r="F2814" s="231" t="s">
        <v>1264</v>
      </c>
      <c r="G2814" s="223"/>
    </row>
    <row r="2815" spans="1:7">
      <c r="A2815" s="223">
        <v>2</v>
      </c>
      <c r="B2815" s="223"/>
      <c r="C2815" s="223" t="s">
        <v>1150</v>
      </c>
      <c r="D2815" s="223" t="s">
        <v>1842</v>
      </c>
      <c r="E2815" s="224">
        <v>600</v>
      </c>
      <c r="F2815" s="231" t="s">
        <v>1264</v>
      </c>
      <c r="G2815" s="223"/>
    </row>
    <row r="2816" spans="1:7">
      <c r="A2816" s="223">
        <v>3</v>
      </c>
      <c r="B2816" s="223"/>
      <c r="C2816" s="223" t="s">
        <v>3191</v>
      </c>
      <c r="D2816" s="223" t="s">
        <v>1842</v>
      </c>
      <c r="E2816" s="224">
        <v>400</v>
      </c>
      <c r="F2816" s="231" t="s">
        <v>1264</v>
      </c>
      <c r="G2816" s="223"/>
    </row>
    <row r="2817" spans="1:7">
      <c r="A2817" s="223">
        <v>4</v>
      </c>
      <c r="B2817" s="223"/>
      <c r="C2817" s="223" t="s">
        <v>1213</v>
      </c>
      <c r="D2817" s="223" t="s">
        <v>1842</v>
      </c>
      <c r="E2817" s="224">
        <v>200</v>
      </c>
      <c r="F2817" s="231" t="s">
        <v>1264</v>
      </c>
      <c r="G2817" s="223"/>
    </row>
    <row r="2818" spans="1:7" ht="24">
      <c r="A2818" s="223">
        <v>5</v>
      </c>
      <c r="B2818" s="223"/>
      <c r="C2818" s="223" t="s">
        <v>1987</v>
      </c>
      <c r="D2818" s="223" t="s">
        <v>1842</v>
      </c>
      <c r="E2818" s="224">
        <v>200</v>
      </c>
      <c r="F2818" s="231" t="s">
        <v>1264</v>
      </c>
      <c r="G2818" s="223"/>
    </row>
    <row r="2819" spans="1:7">
      <c r="A2819" s="223">
        <v>6</v>
      </c>
      <c r="B2819" s="223"/>
      <c r="C2819" s="223" t="s">
        <v>1988</v>
      </c>
      <c r="D2819" s="223" t="s">
        <v>1842</v>
      </c>
      <c r="E2819" s="224">
        <v>200</v>
      </c>
      <c r="F2819" s="231" t="s">
        <v>1264</v>
      </c>
      <c r="G2819" s="223"/>
    </row>
    <row r="2820" spans="1:7" ht="24">
      <c r="A2820" s="223">
        <v>7</v>
      </c>
      <c r="B2820" s="223"/>
      <c r="C2820" s="223" t="s">
        <v>3192</v>
      </c>
      <c r="D2820" s="223" t="s">
        <v>1842</v>
      </c>
      <c r="E2820" s="224">
        <v>200</v>
      </c>
      <c r="F2820" s="231" t="s">
        <v>1264</v>
      </c>
      <c r="G2820" s="223"/>
    </row>
    <row r="2821" spans="1:7" ht="24">
      <c r="A2821" s="223">
        <v>8</v>
      </c>
      <c r="B2821" s="223"/>
      <c r="C2821" s="223" t="s">
        <v>3193</v>
      </c>
      <c r="D2821" s="223" t="s">
        <v>1842</v>
      </c>
      <c r="E2821" s="224">
        <v>200</v>
      </c>
      <c r="F2821" s="231" t="s">
        <v>1264</v>
      </c>
      <c r="G2821" s="223"/>
    </row>
    <row r="2822" spans="1:7">
      <c r="A2822" s="223">
        <v>9</v>
      </c>
      <c r="B2822" s="223"/>
      <c r="C2822" s="223" t="s">
        <v>1989</v>
      </c>
      <c r="D2822" s="223" t="s">
        <v>1842</v>
      </c>
      <c r="E2822" s="224">
        <v>200</v>
      </c>
      <c r="F2822" s="231" t="s">
        <v>1264</v>
      </c>
      <c r="G2822" s="223"/>
    </row>
    <row r="2823" spans="1:7" ht="24">
      <c r="A2823" s="219" t="s">
        <v>620</v>
      </c>
      <c r="B2823" s="220"/>
      <c r="C2823" s="220"/>
      <c r="D2823" s="224"/>
      <c r="E2823" s="224">
        <f>SUM(E2814:E2822)</f>
        <v>2500</v>
      </c>
      <c r="F2823" s="223" t="s">
        <v>3085</v>
      </c>
      <c r="G2823" s="224" t="s">
        <v>1357</v>
      </c>
    </row>
    <row r="2824" spans="1:7">
      <c r="A2824" s="229"/>
      <c r="B2824" s="229"/>
      <c r="C2824" s="229"/>
      <c r="D2824" s="229"/>
      <c r="E2824" s="230"/>
      <c r="F2824" s="230"/>
      <c r="G2824" s="229"/>
    </row>
    <row r="2825" spans="1:7" ht="18.75">
      <c r="A2825" s="234" t="s">
        <v>374</v>
      </c>
      <c r="B2825" s="234"/>
      <c r="C2825" s="234"/>
      <c r="D2825" s="234"/>
      <c r="E2825" s="234"/>
      <c r="F2825" s="234"/>
      <c r="G2825" s="234"/>
    </row>
    <row r="2826" spans="1:7" ht="36">
      <c r="A2826" s="215" t="s">
        <v>594</v>
      </c>
      <c r="B2826" s="215" t="s">
        <v>595</v>
      </c>
      <c r="C2826" s="215" t="s">
        <v>596</v>
      </c>
      <c r="D2826" s="215" t="s">
        <v>597</v>
      </c>
      <c r="E2826" s="215" t="s">
        <v>598</v>
      </c>
      <c r="F2826" s="215" t="s">
        <v>2754</v>
      </c>
      <c r="G2826" s="215" t="s">
        <v>2755</v>
      </c>
    </row>
    <row r="2827" spans="1:7">
      <c r="A2827" s="223">
        <v>1</v>
      </c>
      <c r="B2827" s="223"/>
      <c r="C2827" s="223" t="s">
        <v>1990</v>
      </c>
      <c r="D2827" s="223" t="s">
        <v>1842</v>
      </c>
      <c r="E2827" s="216">
        <v>300</v>
      </c>
      <c r="F2827" s="231" t="s">
        <v>1264</v>
      </c>
      <c r="G2827" s="223"/>
    </row>
    <row r="2828" spans="1:7">
      <c r="A2828" s="223">
        <v>2</v>
      </c>
      <c r="B2828" s="223"/>
      <c r="C2828" s="223" t="s">
        <v>1150</v>
      </c>
      <c r="D2828" s="223" t="s">
        <v>1842</v>
      </c>
      <c r="E2828" s="224">
        <v>600</v>
      </c>
      <c r="F2828" s="231" t="s">
        <v>1264</v>
      </c>
      <c r="G2828" s="223"/>
    </row>
    <row r="2829" spans="1:7">
      <c r="A2829" s="223">
        <v>3</v>
      </c>
      <c r="B2829" s="223"/>
      <c r="C2829" s="223" t="s">
        <v>3191</v>
      </c>
      <c r="D2829" s="223" t="s">
        <v>1842</v>
      </c>
      <c r="E2829" s="224">
        <v>400</v>
      </c>
      <c r="F2829" s="231" t="s">
        <v>1264</v>
      </c>
      <c r="G2829" s="223"/>
    </row>
    <row r="2830" spans="1:7">
      <c r="A2830" s="223">
        <v>4</v>
      </c>
      <c r="B2830" s="223"/>
      <c r="C2830" s="223" t="s">
        <v>1213</v>
      </c>
      <c r="D2830" s="223" t="s">
        <v>1842</v>
      </c>
      <c r="E2830" s="224">
        <v>200</v>
      </c>
      <c r="F2830" s="231" t="s">
        <v>1264</v>
      </c>
      <c r="G2830" s="223"/>
    </row>
    <row r="2831" spans="1:7" ht="24">
      <c r="A2831" s="219" t="s">
        <v>620</v>
      </c>
      <c r="B2831" s="220"/>
      <c r="C2831" s="220"/>
      <c r="D2831" s="224"/>
      <c r="E2831" s="224">
        <f>SUM(E2827:E2830)</f>
        <v>1500</v>
      </c>
      <c r="F2831" s="223" t="s">
        <v>3085</v>
      </c>
      <c r="G2831" s="224" t="s">
        <v>1357</v>
      </c>
    </row>
    <row r="2832" spans="1:7">
      <c r="A2832" s="229"/>
      <c r="B2832" s="229"/>
      <c r="C2832" s="229"/>
      <c r="D2832" s="229"/>
      <c r="E2832" s="230"/>
      <c r="F2832" s="230"/>
      <c r="G2832" s="229"/>
    </row>
    <row r="2833" spans="1:7" ht="18.75">
      <c r="A2833" s="234" t="s">
        <v>375</v>
      </c>
      <c r="B2833" s="234"/>
      <c r="C2833" s="234"/>
      <c r="D2833" s="234"/>
      <c r="E2833" s="234"/>
      <c r="F2833" s="234"/>
      <c r="G2833" s="234"/>
    </row>
    <row r="2834" spans="1:7" ht="36">
      <c r="A2834" s="215" t="s">
        <v>594</v>
      </c>
      <c r="B2834" s="215" t="s">
        <v>595</v>
      </c>
      <c r="C2834" s="215" t="s">
        <v>596</v>
      </c>
      <c r="D2834" s="215" t="s">
        <v>597</v>
      </c>
      <c r="E2834" s="215" t="s">
        <v>598</v>
      </c>
      <c r="F2834" s="215" t="s">
        <v>2754</v>
      </c>
      <c r="G2834" s="215" t="s">
        <v>2755</v>
      </c>
    </row>
    <row r="2835" spans="1:7">
      <c r="A2835" s="223">
        <v>1</v>
      </c>
      <c r="B2835" s="223"/>
      <c r="C2835" s="223" t="s">
        <v>1150</v>
      </c>
      <c r="D2835" s="223" t="s">
        <v>1842</v>
      </c>
      <c r="E2835" s="224">
        <v>600</v>
      </c>
      <c r="F2835" s="231" t="s">
        <v>1264</v>
      </c>
      <c r="G2835" s="223"/>
    </row>
    <row r="2836" spans="1:7" ht="24">
      <c r="A2836" s="219" t="s">
        <v>620</v>
      </c>
      <c r="B2836" s="220"/>
      <c r="C2836" s="220"/>
      <c r="D2836" s="224"/>
      <c r="E2836" s="224">
        <f>SUM(E2835:E2835)</f>
        <v>600</v>
      </c>
      <c r="F2836" s="223" t="s">
        <v>3085</v>
      </c>
      <c r="G2836" s="224" t="s">
        <v>1357</v>
      </c>
    </row>
    <row r="2837" spans="1:7">
      <c r="A2837" s="229"/>
      <c r="B2837" s="229"/>
      <c r="C2837" s="229"/>
      <c r="D2837" s="229"/>
      <c r="E2837" s="230"/>
      <c r="F2837" s="230"/>
      <c r="G2837" s="229"/>
    </row>
    <row r="2838" spans="1:7" ht="18.75">
      <c r="A2838" s="234" t="s">
        <v>376</v>
      </c>
      <c r="B2838" s="234"/>
      <c r="C2838" s="234"/>
      <c r="D2838" s="234"/>
      <c r="E2838" s="234"/>
      <c r="F2838" s="234"/>
      <c r="G2838" s="234"/>
    </row>
    <row r="2839" spans="1:7" ht="36">
      <c r="A2839" s="215" t="s">
        <v>594</v>
      </c>
      <c r="B2839" s="215" t="s">
        <v>595</v>
      </c>
      <c r="C2839" s="215" t="s">
        <v>596</v>
      </c>
      <c r="D2839" s="215" t="s">
        <v>597</v>
      </c>
      <c r="E2839" s="215" t="s">
        <v>598</v>
      </c>
      <c r="F2839" s="215" t="s">
        <v>2754</v>
      </c>
      <c r="G2839" s="215" t="s">
        <v>2755</v>
      </c>
    </row>
    <row r="2840" spans="1:7">
      <c r="A2840" s="223">
        <v>1</v>
      </c>
      <c r="B2840" s="223"/>
      <c r="C2840" s="223" t="s">
        <v>1150</v>
      </c>
      <c r="D2840" s="223" t="s">
        <v>1991</v>
      </c>
      <c r="E2840" s="224">
        <v>600</v>
      </c>
      <c r="F2840" s="231" t="s">
        <v>1264</v>
      </c>
      <c r="G2840" s="223"/>
    </row>
    <row r="2841" spans="1:7">
      <c r="A2841" s="223">
        <v>2</v>
      </c>
      <c r="B2841" s="223"/>
      <c r="C2841" s="223" t="s">
        <v>1093</v>
      </c>
      <c r="D2841" s="223" t="s">
        <v>1687</v>
      </c>
      <c r="E2841" s="216">
        <v>300</v>
      </c>
      <c r="F2841" s="231" t="s">
        <v>1264</v>
      </c>
      <c r="G2841" s="223"/>
    </row>
    <row r="2842" spans="1:7">
      <c r="A2842" s="223">
        <v>3</v>
      </c>
      <c r="B2842" s="223"/>
      <c r="C2842" s="223" t="s">
        <v>1688</v>
      </c>
      <c r="D2842" s="223" t="s">
        <v>1687</v>
      </c>
      <c r="E2842" s="224">
        <v>200</v>
      </c>
      <c r="F2842" s="231" t="s">
        <v>1264</v>
      </c>
      <c r="G2842" s="223"/>
    </row>
    <row r="2843" spans="1:7">
      <c r="A2843" s="223">
        <v>4</v>
      </c>
      <c r="B2843" s="223"/>
      <c r="C2843" s="223" t="s">
        <v>3191</v>
      </c>
      <c r="D2843" s="223" t="s">
        <v>1687</v>
      </c>
      <c r="E2843" s="224">
        <v>400</v>
      </c>
      <c r="F2843" s="231" t="s">
        <v>1264</v>
      </c>
      <c r="G2843" s="223"/>
    </row>
    <row r="2844" spans="1:7">
      <c r="A2844" s="223">
        <v>5</v>
      </c>
      <c r="B2844" s="223"/>
      <c r="C2844" s="223" t="s">
        <v>1213</v>
      </c>
      <c r="D2844" s="223" t="s">
        <v>1687</v>
      </c>
      <c r="E2844" s="224">
        <v>200</v>
      </c>
      <c r="F2844" s="231" t="s">
        <v>1264</v>
      </c>
      <c r="G2844" s="223"/>
    </row>
    <row r="2845" spans="1:7">
      <c r="A2845" s="223">
        <v>6</v>
      </c>
      <c r="B2845" s="223"/>
      <c r="C2845" s="223" t="s">
        <v>1689</v>
      </c>
      <c r="D2845" s="223" t="s">
        <v>1687</v>
      </c>
      <c r="E2845" s="224">
        <v>200</v>
      </c>
      <c r="F2845" s="231" t="s">
        <v>1264</v>
      </c>
      <c r="G2845" s="223"/>
    </row>
    <row r="2846" spans="1:7">
      <c r="A2846" s="223">
        <v>7</v>
      </c>
      <c r="B2846" s="223"/>
      <c r="C2846" s="223" t="s">
        <v>3194</v>
      </c>
      <c r="D2846" s="223" t="s">
        <v>1687</v>
      </c>
      <c r="E2846" s="224">
        <v>200</v>
      </c>
      <c r="F2846" s="231" t="s">
        <v>1264</v>
      </c>
      <c r="G2846" s="223"/>
    </row>
    <row r="2847" spans="1:7">
      <c r="A2847" s="223">
        <v>8</v>
      </c>
      <c r="B2847" s="223"/>
      <c r="C2847" s="223" t="s">
        <v>3195</v>
      </c>
      <c r="D2847" s="223" t="s">
        <v>1687</v>
      </c>
      <c r="E2847" s="224">
        <v>200</v>
      </c>
      <c r="F2847" s="231" t="s">
        <v>1264</v>
      </c>
      <c r="G2847" s="223"/>
    </row>
    <row r="2848" spans="1:7">
      <c r="A2848" s="223">
        <v>9</v>
      </c>
      <c r="B2848" s="223"/>
      <c r="C2848" s="223" t="s">
        <v>3196</v>
      </c>
      <c r="D2848" s="223" t="s">
        <v>1687</v>
      </c>
      <c r="E2848" s="224">
        <v>200</v>
      </c>
      <c r="F2848" s="231" t="s">
        <v>1264</v>
      </c>
      <c r="G2848" s="223"/>
    </row>
    <row r="2849" spans="1:7" ht="24">
      <c r="A2849" s="219" t="s">
        <v>620</v>
      </c>
      <c r="B2849" s="220"/>
      <c r="C2849" s="220"/>
      <c r="D2849" s="224"/>
      <c r="E2849" s="224">
        <f>SUM(E2841:E2848)</f>
        <v>1900</v>
      </c>
      <c r="F2849" s="223" t="s">
        <v>3085</v>
      </c>
      <c r="G2849" s="224" t="s">
        <v>1357</v>
      </c>
    </row>
    <row r="2850" spans="1:7">
      <c r="A2850" s="229"/>
      <c r="B2850" s="229"/>
      <c r="C2850" s="229"/>
      <c r="D2850" s="229"/>
      <c r="E2850" s="230"/>
      <c r="F2850" s="230"/>
      <c r="G2850" s="229"/>
    </row>
    <row r="2851" spans="1:7" ht="18.75">
      <c r="A2851" s="234" t="s">
        <v>3197</v>
      </c>
      <c r="B2851" s="234"/>
      <c r="C2851" s="234"/>
      <c r="D2851" s="234"/>
      <c r="E2851" s="234"/>
      <c r="F2851" s="234"/>
      <c r="G2851" s="234"/>
    </row>
    <row r="2852" spans="1:7" ht="36">
      <c r="A2852" s="215" t="s">
        <v>594</v>
      </c>
      <c r="B2852" s="215" t="s">
        <v>595</v>
      </c>
      <c r="C2852" s="215" t="s">
        <v>596</v>
      </c>
      <c r="D2852" s="215" t="s">
        <v>597</v>
      </c>
      <c r="E2852" s="215" t="s">
        <v>598</v>
      </c>
      <c r="F2852" s="215" t="s">
        <v>2754</v>
      </c>
      <c r="G2852" s="215" t="s">
        <v>2755</v>
      </c>
    </row>
    <row r="2853" spans="1:7">
      <c r="A2853" s="223">
        <v>1</v>
      </c>
      <c r="B2853" s="223"/>
      <c r="C2853" s="223" t="s">
        <v>1093</v>
      </c>
      <c r="D2853" s="223" t="s">
        <v>1992</v>
      </c>
      <c r="E2853" s="224">
        <v>300</v>
      </c>
      <c r="F2853" s="231" t="s">
        <v>1264</v>
      </c>
      <c r="G2853" s="231"/>
    </row>
    <row r="2854" spans="1:7">
      <c r="A2854" s="223">
        <v>2</v>
      </c>
      <c r="B2854" s="223"/>
      <c r="C2854" s="223" t="s">
        <v>3198</v>
      </c>
      <c r="D2854" s="223" t="s">
        <v>1993</v>
      </c>
      <c r="E2854" s="224">
        <v>600</v>
      </c>
      <c r="F2854" s="231" t="s">
        <v>1264</v>
      </c>
      <c r="G2854" s="231"/>
    </row>
    <row r="2855" spans="1:7">
      <c r="A2855" s="223">
        <v>3</v>
      </c>
      <c r="B2855" s="223"/>
      <c r="C2855" s="223" t="s">
        <v>1994</v>
      </c>
      <c r="D2855" s="223" t="s">
        <v>1993</v>
      </c>
      <c r="E2855" s="224">
        <v>800</v>
      </c>
      <c r="F2855" s="231" t="s">
        <v>1264</v>
      </c>
      <c r="G2855" s="231"/>
    </row>
    <row r="2856" spans="1:7">
      <c r="A2856" s="223">
        <v>4</v>
      </c>
      <c r="B2856" s="223"/>
      <c r="C2856" s="223" t="s">
        <v>1821</v>
      </c>
      <c r="D2856" s="223" t="s">
        <v>1993</v>
      </c>
      <c r="E2856" s="224">
        <v>300</v>
      </c>
      <c r="F2856" s="231" t="s">
        <v>1264</v>
      </c>
      <c r="G2856" s="231"/>
    </row>
    <row r="2857" spans="1:7" ht="24">
      <c r="A2857" s="223">
        <v>5</v>
      </c>
      <c r="B2857" s="223"/>
      <c r="C2857" s="223" t="s">
        <v>3199</v>
      </c>
      <c r="D2857" s="223" t="s">
        <v>1993</v>
      </c>
      <c r="E2857" s="224">
        <v>600</v>
      </c>
      <c r="F2857" s="231" t="s">
        <v>1264</v>
      </c>
      <c r="G2857" s="231"/>
    </row>
    <row r="2858" spans="1:7" ht="24">
      <c r="A2858" s="219" t="s">
        <v>620</v>
      </c>
      <c r="B2858" s="220"/>
      <c r="C2858" s="220"/>
      <c r="D2858" s="224"/>
      <c r="E2858" s="224">
        <f>SUM(E2853:E2857)</f>
        <v>2600</v>
      </c>
      <c r="F2858" s="223" t="s">
        <v>3085</v>
      </c>
      <c r="G2858" s="224" t="s">
        <v>1357</v>
      </c>
    </row>
    <row r="2859" spans="1:7">
      <c r="A2859" s="229"/>
      <c r="B2859" s="229"/>
      <c r="C2859" s="229"/>
      <c r="D2859" s="229"/>
      <c r="E2859" s="230"/>
      <c r="F2859" s="230"/>
      <c r="G2859" s="229"/>
    </row>
    <row r="2860" spans="1:7" ht="18.75">
      <c r="A2860" s="234" t="s">
        <v>3200</v>
      </c>
      <c r="B2860" s="234"/>
      <c r="C2860" s="234"/>
      <c r="D2860" s="234"/>
      <c r="E2860" s="234"/>
      <c r="F2860" s="234"/>
      <c r="G2860" s="234"/>
    </row>
    <row r="2861" spans="1:7" ht="36">
      <c r="A2861" s="215" t="s">
        <v>594</v>
      </c>
      <c r="B2861" s="215" t="s">
        <v>595</v>
      </c>
      <c r="C2861" s="215" t="s">
        <v>596</v>
      </c>
      <c r="D2861" s="215" t="s">
        <v>597</v>
      </c>
      <c r="E2861" s="215" t="s">
        <v>598</v>
      </c>
      <c r="F2861" s="215" t="s">
        <v>2754</v>
      </c>
      <c r="G2861" s="215" t="s">
        <v>2755</v>
      </c>
    </row>
    <row r="2862" spans="1:7">
      <c r="A2862" s="223">
        <v>1</v>
      </c>
      <c r="B2862" s="223"/>
      <c r="C2862" s="223" t="s">
        <v>3198</v>
      </c>
      <c r="D2862" s="223" t="s">
        <v>1993</v>
      </c>
      <c r="E2862" s="224">
        <v>600</v>
      </c>
      <c r="F2862" s="231" t="s">
        <v>1264</v>
      </c>
      <c r="G2862" s="231"/>
    </row>
    <row r="2863" spans="1:7">
      <c r="A2863" s="223">
        <v>2</v>
      </c>
      <c r="B2863" s="223"/>
      <c r="C2863" s="223" t="s">
        <v>1213</v>
      </c>
      <c r="D2863" s="223" t="s">
        <v>1993</v>
      </c>
      <c r="E2863" s="224">
        <v>200</v>
      </c>
      <c r="F2863" s="231" t="s">
        <v>1264</v>
      </c>
      <c r="G2863" s="231"/>
    </row>
    <row r="2864" spans="1:7">
      <c r="A2864" s="223">
        <v>3</v>
      </c>
      <c r="B2864" s="223"/>
      <c r="C2864" s="223" t="s">
        <v>2384</v>
      </c>
      <c r="D2864" s="223" t="s">
        <v>1993</v>
      </c>
      <c r="E2864" s="224">
        <v>800</v>
      </c>
      <c r="F2864" s="231" t="s">
        <v>1264</v>
      </c>
      <c r="G2864" s="231"/>
    </row>
    <row r="2865" spans="1:7">
      <c r="A2865" s="223">
        <v>4</v>
      </c>
      <c r="B2865" s="223"/>
      <c r="C2865" s="223" t="s">
        <v>1995</v>
      </c>
      <c r="D2865" s="223" t="s">
        <v>1993</v>
      </c>
      <c r="E2865" s="224">
        <v>200</v>
      </c>
      <c r="F2865" s="231" t="s">
        <v>1264</v>
      </c>
      <c r="G2865" s="231"/>
    </row>
    <row r="2866" spans="1:7">
      <c r="A2866" s="223">
        <v>5</v>
      </c>
      <c r="B2866" s="223"/>
      <c r="C2866" s="223" t="s">
        <v>1996</v>
      </c>
      <c r="D2866" s="223" t="s">
        <v>1993</v>
      </c>
      <c r="E2866" s="224">
        <v>200</v>
      </c>
      <c r="F2866" s="231" t="s">
        <v>1264</v>
      </c>
      <c r="G2866" s="231"/>
    </row>
    <row r="2867" spans="1:7">
      <c r="A2867" s="223">
        <v>6</v>
      </c>
      <c r="B2867" s="223"/>
      <c r="C2867" s="223" t="s">
        <v>1997</v>
      </c>
      <c r="D2867" s="223" t="s">
        <v>1993</v>
      </c>
      <c r="E2867" s="224">
        <v>200</v>
      </c>
      <c r="F2867" s="231" t="s">
        <v>1264</v>
      </c>
      <c r="G2867" s="231"/>
    </row>
    <row r="2868" spans="1:7">
      <c r="A2868" s="223">
        <v>7</v>
      </c>
      <c r="B2868" s="223"/>
      <c r="C2868" s="223" t="s">
        <v>2300</v>
      </c>
      <c r="D2868" s="223" t="s">
        <v>1993</v>
      </c>
      <c r="E2868" s="224">
        <v>250</v>
      </c>
      <c r="F2868" s="231" t="s">
        <v>1264</v>
      </c>
      <c r="G2868" s="223"/>
    </row>
    <row r="2869" spans="1:7" ht="24">
      <c r="A2869" s="223">
        <v>8</v>
      </c>
      <c r="B2869" s="223"/>
      <c r="C2869" s="223" t="s">
        <v>3199</v>
      </c>
      <c r="D2869" s="223" t="s">
        <v>1993</v>
      </c>
      <c r="E2869" s="224">
        <v>600</v>
      </c>
      <c r="F2869" s="231" t="s">
        <v>1264</v>
      </c>
      <c r="G2869" s="231"/>
    </row>
    <row r="2870" spans="1:7" ht="24">
      <c r="A2870" s="219" t="s">
        <v>620</v>
      </c>
      <c r="B2870" s="220"/>
      <c r="C2870" s="220"/>
      <c r="D2870" s="224"/>
      <c r="E2870" s="224">
        <f>SUM(E2862:E2869)</f>
        <v>3050</v>
      </c>
      <c r="F2870" s="223" t="s">
        <v>3085</v>
      </c>
      <c r="G2870" s="224" t="s">
        <v>1357</v>
      </c>
    </row>
    <row r="2871" spans="1:7">
      <c r="A2871" s="229"/>
      <c r="B2871" s="229"/>
      <c r="C2871" s="229"/>
      <c r="D2871" s="229"/>
      <c r="E2871" s="230"/>
      <c r="F2871" s="230"/>
      <c r="G2871" s="229"/>
    </row>
    <row r="2872" spans="1:7" ht="18.75">
      <c r="A2872" s="234" t="s">
        <v>3201</v>
      </c>
      <c r="B2872" s="234"/>
      <c r="C2872" s="234"/>
      <c r="D2872" s="234"/>
      <c r="E2872" s="234"/>
      <c r="F2872" s="234"/>
      <c r="G2872" s="234"/>
    </row>
    <row r="2873" spans="1:7" ht="36">
      <c r="A2873" s="215" t="s">
        <v>594</v>
      </c>
      <c r="B2873" s="215" t="s">
        <v>595</v>
      </c>
      <c r="C2873" s="215" t="s">
        <v>596</v>
      </c>
      <c r="D2873" s="215" t="s">
        <v>597</v>
      </c>
      <c r="E2873" s="215" t="s">
        <v>598</v>
      </c>
      <c r="F2873" s="215" t="s">
        <v>2754</v>
      </c>
      <c r="G2873" s="215" t="s">
        <v>2755</v>
      </c>
    </row>
    <row r="2874" spans="1:7">
      <c r="A2874" s="223">
        <v>1</v>
      </c>
      <c r="B2874" s="223"/>
      <c r="C2874" s="223" t="s">
        <v>3198</v>
      </c>
      <c r="D2874" s="223" t="s">
        <v>1993</v>
      </c>
      <c r="E2874" s="224">
        <v>600</v>
      </c>
      <c r="F2874" s="231" t="s">
        <v>1264</v>
      </c>
      <c r="G2874" s="231"/>
    </row>
    <row r="2875" spans="1:7">
      <c r="A2875" s="223">
        <v>2</v>
      </c>
      <c r="B2875" s="223"/>
      <c r="C2875" s="223" t="s">
        <v>1213</v>
      </c>
      <c r="D2875" s="223" t="s">
        <v>1993</v>
      </c>
      <c r="E2875" s="224">
        <v>200</v>
      </c>
      <c r="F2875" s="231" t="s">
        <v>1264</v>
      </c>
      <c r="G2875" s="231"/>
    </row>
    <row r="2876" spans="1:7">
      <c r="A2876" s="223">
        <v>3</v>
      </c>
      <c r="B2876" s="223"/>
      <c r="C2876" s="223" t="s">
        <v>2384</v>
      </c>
      <c r="D2876" s="223" t="s">
        <v>1993</v>
      </c>
      <c r="E2876" s="224">
        <v>800</v>
      </c>
      <c r="F2876" s="231" t="s">
        <v>1264</v>
      </c>
      <c r="G2876" s="231"/>
    </row>
    <row r="2877" spans="1:7">
      <c r="A2877" s="223">
        <v>4</v>
      </c>
      <c r="B2877" s="223"/>
      <c r="C2877" s="223" t="s">
        <v>1995</v>
      </c>
      <c r="D2877" s="223" t="s">
        <v>1993</v>
      </c>
      <c r="E2877" s="224">
        <v>200</v>
      </c>
      <c r="F2877" s="231" t="s">
        <v>1264</v>
      </c>
      <c r="G2877" s="231"/>
    </row>
    <row r="2878" spans="1:7">
      <c r="A2878" s="223">
        <v>5</v>
      </c>
      <c r="B2878" s="223"/>
      <c r="C2878" s="223" t="s">
        <v>1996</v>
      </c>
      <c r="D2878" s="223" t="s">
        <v>1993</v>
      </c>
      <c r="E2878" s="224">
        <v>200</v>
      </c>
      <c r="F2878" s="231" t="s">
        <v>1264</v>
      </c>
      <c r="G2878" s="231"/>
    </row>
    <row r="2879" spans="1:7">
      <c r="A2879" s="223">
        <v>6</v>
      </c>
      <c r="B2879" s="223"/>
      <c r="C2879" s="223" t="s">
        <v>1997</v>
      </c>
      <c r="D2879" s="223" t="s">
        <v>1993</v>
      </c>
      <c r="E2879" s="224">
        <v>200</v>
      </c>
      <c r="F2879" s="231" t="s">
        <v>1264</v>
      </c>
      <c r="G2879" s="231"/>
    </row>
    <row r="2880" spans="1:7" ht="24">
      <c r="A2880" s="223">
        <v>7</v>
      </c>
      <c r="B2880" s="223"/>
      <c r="C2880" s="223" t="s">
        <v>3199</v>
      </c>
      <c r="D2880" s="223" t="s">
        <v>1993</v>
      </c>
      <c r="E2880" s="224">
        <v>600</v>
      </c>
      <c r="F2880" s="231" t="s">
        <v>1264</v>
      </c>
      <c r="G2880" s="231"/>
    </row>
    <row r="2881" spans="1:7" ht="24">
      <c r="A2881" s="219" t="s">
        <v>620</v>
      </c>
      <c r="B2881" s="220"/>
      <c r="C2881" s="220"/>
      <c r="D2881" s="224"/>
      <c r="E2881" s="224">
        <f>SUM(E2874:E2880)</f>
        <v>2800</v>
      </c>
      <c r="F2881" s="223" t="s">
        <v>3085</v>
      </c>
      <c r="G2881" s="224" t="s">
        <v>1357</v>
      </c>
    </row>
    <row r="2882" spans="1:7">
      <c r="A2882" s="229"/>
      <c r="B2882" s="229"/>
      <c r="C2882" s="229"/>
      <c r="D2882" s="229"/>
      <c r="E2882" s="230"/>
      <c r="F2882" s="230"/>
      <c r="G2882" s="229"/>
    </row>
    <row r="2883" spans="1:7" ht="18.75">
      <c r="A2883" s="234" t="s">
        <v>380</v>
      </c>
      <c r="B2883" s="234"/>
      <c r="C2883" s="234"/>
      <c r="D2883" s="234"/>
      <c r="E2883" s="234"/>
      <c r="F2883" s="234"/>
      <c r="G2883" s="234"/>
    </row>
    <row r="2884" spans="1:7" ht="36">
      <c r="A2884" s="215" t="s">
        <v>594</v>
      </c>
      <c r="B2884" s="215" t="s">
        <v>595</v>
      </c>
      <c r="C2884" s="215" t="s">
        <v>596</v>
      </c>
      <c r="D2884" s="215" t="s">
        <v>597</v>
      </c>
      <c r="E2884" s="215" t="s">
        <v>598</v>
      </c>
      <c r="F2884" s="215" t="s">
        <v>2754</v>
      </c>
      <c r="G2884" s="215" t="s">
        <v>2755</v>
      </c>
    </row>
    <row r="2885" spans="1:7">
      <c r="A2885" s="239">
        <v>1</v>
      </c>
      <c r="B2885" s="239"/>
      <c r="C2885" s="223" t="s">
        <v>1412</v>
      </c>
      <c r="D2885" s="223" t="s">
        <v>1612</v>
      </c>
      <c r="E2885" s="223">
        <v>40</v>
      </c>
      <c r="F2885" s="223" t="s">
        <v>1259</v>
      </c>
      <c r="G2885" s="239"/>
    </row>
    <row r="2886" spans="1:7" ht="14.25">
      <c r="A2886" s="239">
        <v>2</v>
      </c>
      <c r="B2886" s="239"/>
      <c r="C2886" s="223" t="s">
        <v>648</v>
      </c>
      <c r="D2886" s="223" t="s">
        <v>3202</v>
      </c>
      <c r="E2886" s="223">
        <v>50</v>
      </c>
      <c r="F2886" s="223" t="s">
        <v>1259</v>
      </c>
      <c r="G2886" s="239"/>
    </row>
    <row r="2887" spans="1:7" ht="14.25">
      <c r="A2887" s="239">
        <v>3</v>
      </c>
      <c r="B2887" s="239"/>
      <c r="C2887" s="223" t="s">
        <v>1343</v>
      </c>
      <c r="D2887" s="223" t="s">
        <v>3203</v>
      </c>
      <c r="E2887" s="223">
        <f>100+100+100</f>
        <v>300</v>
      </c>
      <c r="F2887" s="223" t="s">
        <v>1259</v>
      </c>
      <c r="G2887" s="239"/>
    </row>
    <row r="2888" spans="1:7" ht="14.25">
      <c r="A2888" s="239">
        <v>4</v>
      </c>
      <c r="B2888" s="239"/>
      <c r="C2888" s="223" t="s">
        <v>627</v>
      </c>
      <c r="D2888" s="223" t="s">
        <v>3204</v>
      </c>
      <c r="E2888" s="223">
        <v>40</v>
      </c>
      <c r="F2888" s="223" t="s">
        <v>1259</v>
      </c>
      <c r="G2888" s="239"/>
    </row>
    <row r="2889" spans="1:7">
      <c r="A2889" s="239">
        <v>5</v>
      </c>
      <c r="B2889" s="239"/>
      <c r="C2889" s="223" t="s">
        <v>1353</v>
      </c>
      <c r="D2889" s="223" t="s">
        <v>1354</v>
      </c>
      <c r="E2889" s="223">
        <f>100+50+162*5</f>
        <v>960</v>
      </c>
      <c r="F2889" s="223" t="s">
        <v>1397</v>
      </c>
      <c r="G2889" s="239"/>
    </row>
    <row r="2890" spans="1:7">
      <c r="A2890" s="239">
        <v>6</v>
      </c>
      <c r="B2890" s="239"/>
      <c r="C2890" s="223" t="s">
        <v>1998</v>
      </c>
      <c r="D2890" s="223" t="s">
        <v>1349</v>
      </c>
      <c r="E2890" s="223">
        <f>100+70</f>
        <v>170</v>
      </c>
      <c r="F2890" s="223" t="s">
        <v>1264</v>
      </c>
      <c r="G2890" s="239"/>
    </row>
    <row r="2891" spans="1:7">
      <c r="A2891" s="239">
        <v>7</v>
      </c>
      <c r="B2891" s="239"/>
      <c r="C2891" s="223" t="s">
        <v>1614</v>
      </c>
      <c r="D2891" s="223" t="s">
        <v>1999</v>
      </c>
      <c r="E2891" s="223">
        <f>100+50</f>
        <v>150</v>
      </c>
      <c r="F2891" s="223" t="s">
        <v>1264</v>
      </c>
      <c r="G2891" s="239"/>
    </row>
    <row r="2892" spans="1:7">
      <c r="A2892" s="239">
        <v>8</v>
      </c>
      <c r="B2892" s="239"/>
      <c r="C2892" s="223" t="s">
        <v>1346</v>
      </c>
      <c r="D2892" s="223" t="s">
        <v>1347</v>
      </c>
      <c r="E2892" s="223">
        <f>100+60</f>
        <v>160</v>
      </c>
      <c r="F2892" s="223" t="s">
        <v>1264</v>
      </c>
      <c r="G2892" s="239"/>
    </row>
    <row r="2893" spans="1:7">
      <c r="A2893" s="239">
        <v>9</v>
      </c>
      <c r="B2893" s="239"/>
      <c r="C2893" s="223" t="s">
        <v>1493</v>
      </c>
      <c r="D2893" s="223" t="s">
        <v>1477</v>
      </c>
      <c r="E2893" s="223">
        <f>100+200</f>
        <v>300</v>
      </c>
      <c r="F2893" s="223" t="s">
        <v>1315</v>
      </c>
      <c r="G2893" s="239"/>
    </row>
    <row r="2894" spans="1:7">
      <c r="A2894" s="239">
        <v>10</v>
      </c>
      <c r="B2894" s="239"/>
      <c r="C2894" s="223" t="s">
        <v>1376</v>
      </c>
      <c r="D2894" s="223" t="s">
        <v>1612</v>
      </c>
      <c r="E2894" s="223">
        <v>500</v>
      </c>
      <c r="F2894" s="223" t="s">
        <v>948</v>
      </c>
      <c r="G2894" s="239"/>
    </row>
    <row r="2895" spans="1:7">
      <c r="A2895" s="239">
        <v>11</v>
      </c>
      <c r="B2895" s="239"/>
      <c r="C2895" s="223" t="s">
        <v>1390</v>
      </c>
      <c r="D2895" s="223" t="s">
        <v>1522</v>
      </c>
      <c r="E2895" s="223">
        <f>100+200*8</f>
        <v>1700</v>
      </c>
      <c r="F2895" s="223" t="s">
        <v>1483</v>
      </c>
      <c r="G2895" s="239"/>
    </row>
    <row r="2896" spans="1:7">
      <c r="A2896" s="239">
        <v>12</v>
      </c>
      <c r="B2896" s="239"/>
      <c r="C2896" s="223" t="s">
        <v>1617</v>
      </c>
      <c r="D2896" s="223" t="s">
        <v>1612</v>
      </c>
      <c r="E2896" s="223">
        <f>100+50</f>
        <v>150</v>
      </c>
      <c r="F2896" s="223" t="s">
        <v>1264</v>
      </c>
      <c r="G2896" s="239"/>
    </row>
    <row r="2897" spans="1:7" ht="24">
      <c r="A2897" s="219" t="s">
        <v>620</v>
      </c>
      <c r="B2897" s="220"/>
      <c r="C2897" s="220"/>
      <c r="D2897" s="224"/>
      <c r="E2897" s="224">
        <f>SUM(E2885:E2896)</f>
        <v>4520</v>
      </c>
      <c r="F2897" s="223" t="s">
        <v>3085</v>
      </c>
      <c r="G2897" s="224" t="s">
        <v>1357</v>
      </c>
    </row>
    <row r="2898" spans="1:7">
      <c r="A2898" s="229"/>
      <c r="B2898" s="229"/>
      <c r="C2898" s="229"/>
      <c r="D2898" s="229"/>
      <c r="E2898" s="230"/>
      <c r="F2898" s="230"/>
      <c r="G2898" s="229"/>
    </row>
    <row r="2899" spans="1:7" ht="18.75">
      <c r="A2899" s="234" t="s">
        <v>381</v>
      </c>
      <c r="B2899" s="234"/>
      <c r="C2899" s="234"/>
      <c r="D2899" s="234"/>
      <c r="E2899" s="234"/>
      <c r="F2899" s="234"/>
      <c r="G2899" s="234"/>
    </row>
    <row r="2900" spans="1:7" ht="36">
      <c r="A2900" s="215" t="s">
        <v>594</v>
      </c>
      <c r="B2900" s="215" t="s">
        <v>595</v>
      </c>
      <c r="C2900" s="215" t="s">
        <v>596</v>
      </c>
      <c r="D2900" s="215" t="s">
        <v>597</v>
      </c>
      <c r="E2900" s="215" t="s">
        <v>598</v>
      </c>
      <c r="F2900" s="215" t="s">
        <v>2754</v>
      </c>
      <c r="G2900" s="215" t="s">
        <v>2755</v>
      </c>
    </row>
    <row r="2901" spans="1:7">
      <c r="A2901" s="239">
        <v>1</v>
      </c>
      <c r="B2901" s="239"/>
      <c r="C2901" s="223" t="s">
        <v>1412</v>
      </c>
      <c r="D2901" s="223" t="s">
        <v>1612</v>
      </c>
      <c r="E2901" s="223">
        <v>40</v>
      </c>
      <c r="F2901" s="223" t="s">
        <v>1259</v>
      </c>
      <c r="G2901" s="239"/>
    </row>
    <row r="2902" spans="1:7" ht="14.25">
      <c r="A2902" s="239">
        <v>2</v>
      </c>
      <c r="B2902" s="239"/>
      <c r="C2902" s="223" t="s">
        <v>648</v>
      </c>
      <c r="D2902" s="223" t="s">
        <v>3202</v>
      </c>
      <c r="E2902" s="223">
        <v>50</v>
      </c>
      <c r="F2902" s="223" t="s">
        <v>1259</v>
      </c>
      <c r="G2902" s="239"/>
    </row>
    <row r="2903" spans="1:7" ht="14.25">
      <c r="A2903" s="239">
        <v>3</v>
      </c>
      <c r="B2903" s="239"/>
      <c r="C2903" s="223" t="s">
        <v>1343</v>
      </c>
      <c r="D2903" s="223" t="s">
        <v>3203</v>
      </c>
      <c r="E2903" s="223">
        <f>100+100+100</f>
        <v>300</v>
      </c>
      <c r="F2903" s="223" t="s">
        <v>1259</v>
      </c>
      <c r="G2903" s="239"/>
    </row>
    <row r="2904" spans="1:7" ht="14.25">
      <c r="A2904" s="239">
        <v>4</v>
      </c>
      <c r="B2904" s="239"/>
      <c r="C2904" s="223" t="s">
        <v>627</v>
      </c>
      <c r="D2904" s="223" t="s">
        <v>3204</v>
      </c>
      <c r="E2904" s="223">
        <v>40</v>
      </c>
      <c r="F2904" s="223" t="s">
        <v>1259</v>
      </c>
      <c r="G2904" s="239"/>
    </row>
    <row r="2905" spans="1:7">
      <c r="A2905" s="239">
        <v>5</v>
      </c>
      <c r="B2905" s="239"/>
      <c r="C2905" s="223" t="s">
        <v>1353</v>
      </c>
      <c r="D2905" s="223" t="s">
        <v>1354</v>
      </c>
      <c r="E2905" s="223">
        <f>100+50+162*5</f>
        <v>960</v>
      </c>
      <c r="F2905" s="223" t="s">
        <v>1397</v>
      </c>
      <c r="G2905" s="239"/>
    </row>
    <row r="2906" spans="1:7">
      <c r="A2906" s="239">
        <v>6</v>
      </c>
      <c r="B2906" s="239"/>
      <c r="C2906" s="223" t="s">
        <v>1998</v>
      </c>
      <c r="D2906" s="223" t="s">
        <v>1349</v>
      </c>
      <c r="E2906" s="223">
        <f>100+70</f>
        <v>170</v>
      </c>
      <c r="F2906" s="223" t="s">
        <v>1264</v>
      </c>
      <c r="G2906" s="239"/>
    </row>
    <row r="2907" spans="1:7">
      <c r="A2907" s="239">
        <v>7</v>
      </c>
      <c r="B2907" s="239"/>
      <c r="C2907" s="223" t="s">
        <v>1614</v>
      </c>
      <c r="D2907" s="223" t="s">
        <v>1999</v>
      </c>
      <c r="E2907" s="223">
        <f>100+50</f>
        <v>150</v>
      </c>
      <c r="F2907" s="223" t="s">
        <v>1264</v>
      </c>
      <c r="G2907" s="239"/>
    </row>
    <row r="2908" spans="1:7">
      <c r="A2908" s="239">
        <v>8</v>
      </c>
      <c r="B2908" s="239"/>
      <c r="C2908" s="223" t="s">
        <v>1346</v>
      </c>
      <c r="D2908" s="223" t="s">
        <v>1347</v>
      </c>
      <c r="E2908" s="223">
        <f>100+60</f>
        <v>160</v>
      </c>
      <c r="F2908" s="223" t="s">
        <v>1264</v>
      </c>
      <c r="G2908" s="239"/>
    </row>
    <row r="2909" spans="1:7">
      <c r="A2909" s="239">
        <v>9</v>
      </c>
      <c r="B2909" s="239"/>
      <c r="C2909" s="223" t="s">
        <v>1493</v>
      </c>
      <c r="D2909" s="223" t="s">
        <v>1477</v>
      </c>
      <c r="E2909" s="223">
        <f>100+200</f>
        <v>300</v>
      </c>
      <c r="F2909" s="223" t="s">
        <v>1315</v>
      </c>
      <c r="G2909" s="239"/>
    </row>
    <row r="2910" spans="1:7">
      <c r="A2910" s="239">
        <v>10</v>
      </c>
      <c r="B2910" s="239"/>
      <c r="C2910" s="223" t="s">
        <v>1376</v>
      </c>
      <c r="D2910" s="223" t="s">
        <v>1612</v>
      </c>
      <c r="E2910" s="223">
        <v>500</v>
      </c>
      <c r="F2910" s="223" t="s">
        <v>948</v>
      </c>
      <c r="G2910" s="239"/>
    </row>
    <row r="2911" spans="1:7">
      <c r="A2911" s="239">
        <v>11</v>
      </c>
      <c r="B2911" s="239"/>
      <c r="C2911" s="223" t="s">
        <v>1390</v>
      </c>
      <c r="D2911" s="223" t="s">
        <v>1522</v>
      </c>
      <c r="E2911" s="223">
        <f>100+1000*8</f>
        <v>8100</v>
      </c>
      <c r="F2911" s="223" t="s">
        <v>1483</v>
      </c>
      <c r="G2911" s="239"/>
    </row>
    <row r="2912" spans="1:7">
      <c r="A2912" s="239">
        <v>12</v>
      </c>
      <c r="B2912" s="239"/>
      <c r="C2912" s="223" t="s">
        <v>1617</v>
      </c>
      <c r="D2912" s="223" t="s">
        <v>1612</v>
      </c>
      <c r="E2912" s="223">
        <f>100+50</f>
        <v>150</v>
      </c>
      <c r="F2912" s="223" t="s">
        <v>1264</v>
      </c>
      <c r="G2912" s="239"/>
    </row>
    <row r="2913" spans="1:7" ht="24">
      <c r="A2913" s="219" t="s">
        <v>620</v>
      </c>
      <c r="B2913" s="220"/>
      <c r="C2913" s="220"/>
      <c r="D2913" s="224"/>
      <c r="E2913" s="224">
        <f>SUM(E2901:E2912)</f>
        <v>10920</v>
      </c>
      <c r="F2913" s="223" t="s">
        <v>3085</v>
      </c>
      <c r="G2913" s="224" t="s">
        <v>1357</v>
      </c>
    </row>
    <row r="2914" spans="1:7">
      <c r="A2914" s="229"/>
      <c r="B2914" s="229"/>
      <c r="C2914" s="229"/>
      <c r="D2914" s="229"/>
      <c r="E2914" s="230"/>
      <c r="F2914" s="230"/>
      <c r="G2914" s="229"/>
    </row>
    <row r="2915" spans="1:7" ht="18.75">
      <c r="A2915" s="234" t="s">
        <v>382</v>
      </c>
      <c r="B2915" s="234"/>
      <c r="C2915" s="234"/>
      <c r="D2915" s="234"/>
      <c r="E2915" s="234"/>
      <c r="F2915" s="234"/>
      <c r="G2915" s="234"/>
    </row>
    <row r="2916" spans="1:7" ht="36">
      <c r="A2916" s="215" t="s">
        <v>594</v>
      </c>
      <c r="B2916" s="215" t="s">
        <v>595</v>
      </c>
      <c r="C2916" s="215" t="s">
        <v>596</v>
      </c>
      <c r="D2916" s="215" t="s">
        <v>597</v>
      </c>
      <c r="E2916" s="215" t="s">
        <v>598</v>
      </c>
      <c r="F2916" s="215" t="s">
        <v>2754</v>
      </c>
      <c r="G2916" s="215" t="s">
        <v>2755</v>
      </c>
    </row>
    <row r="2917" spans="1:7">
      <c r="A2917" s="239">
        <v>1</v>
      </c>
      <c r="B2917" s="239"/>
      <c r="C2917" s="223" t="s">
        <v>1412</v>
      </c>
      <c r="D2917" s="223" t="s">
        <v>1612</v>
      </c>
      <c r="E2917" s="223">
        <v>40</v>
      </c>
      <c r="F2917" s="223" t="s">
        <v>1259</v>
      </c>
      <c r="G2917" s="239"/>
    </row>
    <row r="2918" spans="1:7" ht="14.25">
      <c r="A2918" s="239">
        <v>2</v>
      </c>
      <c r="B2918" s="239"/>
      <c r="C2918" s="223" t="s">
        <v>648</v>
      </c>
      <c r="D2918" s="223" t="s">
        <v>3202</v>
      </c>
      <c r="E2918" s="223">
        <v>50</v>
      </c>
      <c r="F2918" s="223" t="s">
        <v>1259</v>
      </c>
      <c r="G2918" s="239"/>
    </row>
    <row r="2919" spans="1:7" ht="14.25">
      <c r="A2919" s="239">
        <v>3</v>
      </c>
      <c r="B2919" s="239"/>
      <c r="C2919" s="223" t="s">
        <v>1343</v>
      </c>
      <c r="D2919" s="223" t="s">
        <v>3203</v>
      </c>
      <c r="E2919" s="223">
        <f>100+100+100</f>
        <v>300</v>
      </c>
      <c r="F2919" s="223" t="s">
        <v>1259</v>
      </c>
      <c r="G2919" s="239"/>
    </row>
    <row r="2920" spans="1:7" ht="14.25">
      <c r="A2920" s="239">
        <v>4</v>
      </c>
      <c r="B2920" s="239"/>
      <c r="C2920" s="223" t="s">
        <v>627</v>
      </c>
      <c r="D2920" s="223" t="s">
        <v>3204</v>
      </c>
      <c r="E2920" s="223">
        <v>40</v>
      </c>
      <c r="F2920" s="223" t="s">
        <v>1259</v>
      </c>
      <c r="G2920" s="239"/>
    </row>
    <row r="2921" spans="1:7">
      <c r="A2921" s="239">
        <v>5</v>
      </c>
      <c r="B2921" s="239"/>
      <c r="C2921" s="223" t="s">
        <v>1353</v>
      </c>
      <c r="D2921" s="223" t="s">
        <v>1354</v>
      </c>
      <c r="E2921" s="223">
        <f>100+50+162*5</f>
        <v>960</v>
      </c>
      <c r="F2921" s="223" t="s">
        <v>1397</v>
      </c>
      <c r="G2921" s="239"/>
    </row>
    <row r="2922" spans="1:7">
      <c r="A2922" s="239">
        <v>6</v>
      </c>
      <c r="B2922" s="239"/>
      <c r="C2922" s="223" t="s">
        <v>1998</v>
      </c>
      <c r="D2922" s="223" t="s">
        <v>1349</v>
      </c>
      <c r="E2922" s="223">
        <f>100+70</f>
        <v>170</v>
      </c>
      <c r="F2922" s="223" t="s">
        <v>1264</v>
      </c>
      <c r="G2922" s="239"/>
    </row>
    <row r="2923" spans="1:7">
      <c r="A2923" s="239">
        <v>7</v>
      </c>
      <c r="B2923" s="239"/>
      <c r="C2923" s="223" t="s">
        <v>1614</v>
      </c>
      <c r="D2923" s="223" t="s">
        <v>1999</v>
      </c>
      <c r="E2923" s="223">
        <f>100+50</f>
        <v>150</v>
      </c>
      <c r="F2923" s="223" t="s">
        <v>1264</v>
      </c>
      <c r="G2923" s="239"/>
    </row>
    <row r="2924" spans="1:7">
      <c r="A2924" s="239">
        <v>8</v>
      </c>
      <c r="B2924" s="239"/>
      <c r="C2924" s="223" t="s">
        <v>1346</v>
      </c>
      <c r="D2924" s="223" t="s">
        <v>1347</v>
      </c>
      <c r="E2924" s="223">
        <f>100+60</f>
        <v>160</v>
      </c>
      <c r="F2924" s="223" t="s">
        <v>1264</v>
      </c>
      <c r="G2924" s="239"/>
    </row>
    <row r="2925" spans="1:7">
      <c r="A2925" s="239">
        <v>9</v>
      </c>
      <c r="B2925" s="239"/>
      <c r="C2925" s="223" t="s">
        <v>1493</v>
      </c>
      <c r="D2925" s="223" t="s">
        <v>1477</v>
      </c>
      <c r="E2925" s="223">
        <f>100+200</f>
        <v>300</v>
      </c>
      <c r="F2925" s="223" t="s">
        <v>1315</v>
      </c>
      <c r="G2925" s="239"/>
    </row>
    <row r="2926" spans="1:7">
      <c r="A2926" s="239">
        <v>10</v>
      </c>
      <c r="B2926" s="239"/>
      <c r="C2926" s="223" t="s">
        <v>1376</v>
      </c>
      <c r="D2926" s="223" t="s">
        <v>1612</v>
      </c>
      <c r="E2926" s="223">
        <v>500</v>
      </c>
      <c r="F2926" s="223" t="s">
        <v>948</v>
      </c>
      <c r="G2926" s="239"/>
    </row>
    <row r="2927" spans="1:7">
      <c r="A2927" s="239">
        <v>11</v>
      </c>
      <c r="B2927" s="239"/>
      <c r="C2927" s="223" t="s">
        <v>1617</v>
      </c>
      <c r="D2927" s="223" t="s">
        <v>1612</v>
      </c>
      <c r="E2927" s="223">
        <f>100+50</f>
        <v>150</v>
      </c>
      <c r="F2927" s="223" t="s">
        <v>1264</v>
      </c>
      <c r="G2927" s="239"/>
    </row>
    <row r="2928" spans="1:7" ht="24">
      <c r="A2928" s="219" t="s">
        <v>620</v>
      </c>
      <c r="B2928" s="220"/>
      <c r="C2928" s="220"/>
      <c r="D2928" s="224"/>
      <c r="E2928" s="224">
        <f>SUM(E2917:E2927)</f>
        <v>2820</v>
      </c>
      <c r="F2928" s="223" t="s">
        <v>3085</v>
      </c>
      <c r="G2928" s="224" t="s">
        <v>1357</v>
      </c>
    </row>
    <row r="2929" spans="1:7">
      <c r="A2929" s="229"/>
      <c r="B2929" s="229"/>
      <c r="C2929" s="229"/>
      <c r="D2929" s="229"/>
      <c r="E2929" s="230"/>
      <c r="F2929" s="230"/>
      <c r="G2929" s="229"/>
    </row>
    <row r="2930" spans="1:7" ht="18.75">
      <c r="A2930" s="234" t="s">
        <v>383</v>
      </c>
      <c r="B2930" s="234"/>
      <c r="C2930" s="234"/>
      <c r="D2930" s="234"/>
      <c r="E2930" s="234"/>
      <c r="F2930" s="234"/>
      <c r="G2930" s="234"/>
    </row>
    <row r="2931" spans="1:7" ht="36">
      <c r="A2931" s="215" t="s">
        <v>594</v>
      </c>
      <c r="B2931" s="215" t="s">
        <v>595</v>
      </c>
      <c r="C2931" s="215" t="s">
        <v>596</v>
      </c>
      <c r="D2931" s="215" t="s">
        <v>597</v>
      </c>
      <c r="E2931" s="215" t="s">
        <v>598</v>
      </c>
      <c r="F2931" s="215" t="s">
        <v>2754</v>
      </c>
      <c r="G2931" s="215" t="s">
        <v>2755</v>
      </c>
    </row>
    <row r="2932" spans="1:7">
      <c r="A2932" s="239">
        <v>1</v>
      </c>
      <c r="B2932" s="239"/>
      <c r="C2932" s="223" t="s">
        <v>1412</v>
      </c>
      <c r="D2932" s="223" t="s">
        <v>1612</v>
      </c>
      <c r="E2932" s="223">
        <v>40</v>
      </c>
      <c r="F2932" s="223" t="s">
        <v>1259</v>
      </c>
      <c r="G2932" s="239"/>
    </row>
    <row r="2933" spans="1:7" ht="14.25">
      <c r="A2933" s="239">
        <v>2</v>
      </c>
      <c r="B2933" s="239"/>
      <c r="C2933" s="223" t="s">
        <v>648</v>
      </c>
      <c r="D2933" s="223" t="s">
        <v>3202</v>
      </c>
      <c r="E2933" s="223">
        <v>50</v>
      </c>
      <c r="F2933" s="223" t="s">
        <v>1259</v>
      </c>
      <c r="G2933" s="239"/>
    </row>
    <row r="2934" spans="1:7">
      <c r="A2934" s="239">
        <v>3</v>
      </c>
      <c r="B2934" s="239"/>
      <c r="C2934" s="223" t="s">
        <v>1341</v>
      </c>
      <c r="D2934" s="223" t="s">
        <v>1612</v>
      </c>
      <c r="E2934" s="223">
        <f>100+40</f>
        <v>140</v>
      </c>
      <c r="F2934" s="223" t="s">
        <v>1264</v>
      </c>
      <c r="G2934" s="231"/>
    </row>
    <row r="2935" spans="1:7">
      <c r="A2935" s="239">
        <v>4</v>
      </c>
      <c r="B2935" s="239"/>
      <c r="C2935" s="223" t="s">
        <v>1336</v>
      </c>
      <c r="D2935" s="223" t="s">
        <v>2000</v>
      </c>
      <c r="E2935" s="223">
        <v>100</v>
      </c>
      <c r="F2935" s="223" t="s">
        <v>1264</v>
      </c>
      <c r="G2935" s="231"/>
    </row>
    <row r="2936" spans="1:7" ht="14.25">
      <c r="A2936" s="239">
        <v>5</v>
      </c>
      <c r="B2936" s="239"/>
      <c r="C2936" s="223" t="s">
        <v>1343</v>
      </c>
      <c r="D2936" s="223" t="s">
        <v>3203</v>
      </c>
      <c r="E2936" s="223">
        <f>100+100+100</f>
        <v>300</v>
      </c>
      <c r="F2936" s="223" t="s">
        <v>1259</v>
      </c>
      <c r="G2936" s="239"/>
    </row>
    <row r="2937" spans="1:7" ht="14.25">
      <c r="A2937" s="239">
        <v>6</v>
      </c>
      <c r="B2937" s="239"/>
      <c r="C2937" s="223" t="s">
        <v>627</v>
      </c>
      <c r="D2937" s="223" t="s">
        <v>3204</v>
      </c>
      <c r="E2937" s="223">
        <v>40</v>
      </c>
      <c r="F2937" s="223" t="s">
        <v>1259</v>
      </c>
      <c r="G2937" s="239"/>
    </row>
    <row r="2938" spans="1:7">
      <c r="A2938" s="239">
        <v>7</v>
      </c>
      <c r="B2938" s="239"/>
      <c r="C2938" s="223" t="s">
        <v>1353</v>
      </c>
      <c r="D2938" s="223" t="s">
        <v>1354</v>
      </c>
      <c r="E2938" s="223">
        <f>100+168*5</f>
        <v>940</v>
      </c>
      <c r="F2938" s="223" t="s">
        <v>1397</v>
      </c>
      <c r="G2938" s="239"/>
    </row>
    <row r="2939" spans="1:7">
      <c r="A2939" s="239">
        <v>8</v>
      </c>
      <c r="B2939" s="239"/>
      <c r="C2939" s="223" t="s">
        <v>1386</v>
      </c>
      <c r="D2939" s="223" t="s">
        <v>1359</v>
      </c>
      <c r="E2939" s="223">
        <f>100+96*5</f>
        <v>580</v>
      </c>
      <c r="F2939" s="223" t="s">
        <v>1397</v>
      </c>
      <c r="G2939" s="231"/>
    </row>
    <row r="2940" spans="1:7">
      <c r="A2940" s="239">
        <v>9</v>
      </c>
      <c r="B2940" s="239"/>
      <c r="C2940" s="223" t="s">
        <v>1358</v>
      </c>
      <c r="D2940" s="223" t="s">
        <v>1359</v>
      </c>
      <c r="E2940" s="223">
        <f>100+120*5</f>
        <v>700</v>
      </c>
      <c r="F2940" s="223" t="s">
        <v>1397</v>
      </c>
      <c r="G2940" s="231"/>
    </row>
    <row r="2941" spans="1:7">
      <c r="A2941" s="239">
        <v>10</v>
      </c>
      <c r="B2941" s="239"/>
      <c r="C2941" s="223" t="s">
        <v>1390</v>
      </c>
      <c r="D2941" s="223" t="s">
        <v>1522</v>
      </c>
      <c r="E2941" s="223">
        <f>100+500*8</f>
        <v>4100</v>
      </c>
      <c r="F2941" s="223" t="s">
        <v>948</v>
      </c>
      <c r="G2941" s="231"/>
    </row>
    <row r="2942" spans="1:7">
      <c r="A2942" s="239">
        <v>11</v>
      </c>
      <c r="B2942" s="239"/>
      <c r="C2942" s="223" t="s">
        <v>1998</v>
      </c>
      <c r="D2942" s="223" t="s">
        <v>1349</v>
      </c>
      <c r="E2942" s="223">
        <f>100+70</f>
        <v>170</v>
      </c>
      <c r="F2942" s="223" t="s">
        <v>1264</v>
      </c>
      <c r="G2942" s="239"/>
    </row>
    <row r="2943" spans="1:7">
      <c r="A2943" s="239">
        <v>12</v>
      </c>
      <c r="B2943" s="239"/>
      <c r="C2943" s="223" t="s">
        <v>1614</v>
      </c>
      <c r="D2943" s="223" t="s">
        <v>1999</v>
      </c>
      <c r="E2943" s="223">
        <f>100+50</f>
        <v>150</v>
      </c>
      <c r="F2943" s="223" t="s">
        <v>1264</v>
      </c>
      <c r="G2943" s="239"/>
    </row>
    <row r="2944" spans="1:7">
      <c r="A2944" s="239">
        <v>13</v>
      </c>
      <c r="B2944" s="239"/>
      <c r="C2944" s="223" t="s">
        <v>1346</v>
      </c>
      <c r="D2944" s="223" t="s">
        <v>1347</v>
      </c>
      <c r="E2944" s="223">
        <f>100+60</f>
        <v>160</v>
      </c>
      <c r="F2944" s="223" t="s">
        <v>1264</v>
      </c>
      <c r="G2944" s="239"/>
    </row>
    <row r="2945" spans="1:7">
      <c r="A2945" s="239">
        <v>14</v>
      </c>
      <c r="B2945" s="239"/>
      <c r="C2945" s="223" t="s">
        <v>1493</v>
      </c>
      <c r="D2945" s="223" t="s">
        <v>1477</v>
      </c>
      <c r="E2945" s="223">
        <f>100+200</f>
        <v>300</v>
      </c>
      <c r="F2945" s="223" t="s">
        <v>1315</v>
      </c>
      <c r="G2945" s="239"/>
    </row>
    <row r="2946" spans="1:7">
      <c r="A2946" s="239">
        <v>15</v>
      </c>
      <c r="B2946" s="239"/>
      <c r="C2946" s="223" t="s">
        <v>1376</v>
      </c>
      <c r="D2946" s="223" t="s">
        <v>1612</v>
      </c>
      <c r="E2946" s="223">
        <v>500</v>
      </c>
      <c r="F2946" s="223" t="s">
        <v>1718</v>
      </c>
      <c r="G2946" s="239"/>
    </row>
    <row r="2947" spans="1:7">
      <c r="A2947" s="239">
        <v>16</v>
      </c>
      <c r="B2947" s="239"/>
      <c r="C2947" s="223" t="s">
        <v>1492</v>
      </c>
      <c r="D2947" s="223" t="s">
        <v>2001</v>
      </c>
      <c r="E2947" s="223">
        <f>100+500*8</f>
        <v>4100</v>
      </c>
      <c r="F2947" s="223" t="s">
        <v>948</v>
      </c>
      <c r="G2947" s="239"/>
    </row>
    <row r="2948" spans="1:7" ht="24">
      <c r="A2948" s="219" t="s">
        <v>620</v>
      </c>
      <c r="B2948" s="220"/>
      <c r="C2948" s="220"/>
      <c r="D2948" s="224"/>
      <c r="E2948" s="224">
        <f>SUM(E2932:E2947)</f>
        <v>12370</v>
      </c>
      <c r="F2948" s="223" t="s">
        <v>3085</v>
      </c>
      <c r="G2948" s="224" t="s">
        <v>1357</v>
      </c>
    </row>
    <row r="2949" spans="1:7">
      <c r="A2949" s="229"/>
      <c r="B2949" s="229"/>
      <c r="C2949" s="229"/>
      <c r="D2949" s="229"/>
      <c r="E2949" s="230"/>
      <c r="F2949" s="230"/>
      <c r="G2949" s="229"/>
    </row>
    <row r="2950" spans="1:7" ht="18.75">
      <c r="A2950" s="234" t="s">
        <v>384</v>
      </c>
      <c r="B2950" s="234"/>
      <c r="C2950" s="234"/>
      <c r="D2950" s="234"/>
      <c r="E2950" s="234"/>
      <c r="F2950" s="234"/>
      <c r="G2950" s="234"/>
    </row>
    <row r="2951" spans="1:7" ht="36">
      <c r="A2951" s="215" t="s">
        <v>594</v>
      </c>
      <c r="B2951" s="215" t="s">
        <v>595</v>
      </c>
      <c r="C2951" s="215" t="s">
        <v>596</v>
      </c>
      <c r="D2951" s="215" t="s">
        <v>597</v>
      </c>
      <c r="E2951" s="215" t="s">
        <v>598</v>
      </c>
      <c r="F2951" s="215" t="s">
        <v>2754</v>
      </c>
      <c r="G2951" s="215" t="s">
        <v>2755</v>
      </c>
    </row>
    <row r="2952" spans="1:7">
      <c r="A2952" s="239">
        <v>1</v>
      </c>
      <c r="B2952" s="239"/>
      <c r="C2952" s="223" t="s">
        <v>1412</v>
      </c>
      <c r="D2952" s="223" t="s">
        <v>1612</v>
      </c>
      <c r="E2952" s="223">
        <v>40</v>
      </c>
      <c r="F2952" s="223" t="s">
        <v>1259</v>
      </c>
      <c r="G2952" s="239"/>
    </row>
    <row r="2953" spans="1:7" ht="14.25">
      <c r="A2953" s="239">
        <v>2</v>
      </c>
      <c r="B2953" s="239"/>
      <c r="C2953" s="223" t="s">
        <v>648</v>
      </c>
      <c r="D2953" s="223" t="s">
        <v>3202</v>
      </c>
      <c r="E2953" s="223">
        <v>50</v>
      </c>
      <c r="F2953" s="223" t="s">
        <v>1259</v>
      </c>
      <c r="G2953" s="239"/>
    </row>
    <row r="2954" spans="1:7">
      <c r="A2954" s="239">
        <v>3</v>
      </c>
      <c r="B2954" s="239"/>
      <c r="C2954" s="223" t="s">
        <v>1341</v>
      </c>
      <c r="D2954" s="223" t="s">
        <v>1612</v>
      </c>
      <c r="E2954" s="223">
        <f>100+40</f>
        <v>140</v>
      </c>
      <c r="F2954" s="223" t="s">
        <v>1264</v>
      </c>
      <c r="G2954" s="231"/>
    </row>
    <row r="2955" spans="1:7">
      <c r="A2955" s="239">
        <v>4</v>
      </c>
      <c r="B2955" s="239"/>
      <c r="C2955" s="223" t="s">
        <v>1336</v>
      </c>
      <c r="D2955" s="223" t="s">
        <v>2000</v>
      </c>
      <c r="E2955" s="223">
        <v>100</v>
      </c>
      <c r="F2955" s="223" t="s">
        <v>1264</v>
      </c>
      <c r="G2955" s="231"/>
    </row>
    <row r="2956" spans="1:7" ht="14.25">
      <c r="A2956" s="239">
        <v>5</v>
      </c>
      <c r="B2956" s="239"/>
      <c r="C2956" s="223" t="s">
        <v>1343</v>
      </c>
      <c r="D2956" s="223" t="s">
        <v>3203</v>
      </c>
      <c r="E2956" s="223">
        <f>100+100+100</f>
        <v>300</v>
      </c>
      <c r="F2956" s="223" t="s">
        <v>1259</v>
      </c>
      <c r="G2956" s="239"/>
    </row>
    <row r="2957" spans="1:7" ht="14.25">
      <c r="A2957" s="239">
        <v>6</v>
      </c>
      <c r="B2957" s="239"/>
      <c r="C2957" s="223" t="s">
        <v>627</v>
      </c>
      <c r="D2957" s="223" t="s">
        <v>3204</v>
      </c>
      <c r="E2957" s="223">
        <v>40</v>
      </c>
      <c r="F2957" s="223" t="s">
        <v>1259</v>
      </c>
      <c r="G2957" s="239"/>
    </row>
    <row r="2958" spans="1:7">
      <c r="A2958" s="239">
        <v>7</v>
      </c>
      <c r="B2958" s="239"/>
      <c r="C2958" s="223" t="s">
        <v>1353</v>
      </c>
      <c r="D2958" s="223" t="s">
        <v>1354</v>
      </c>
      <c r="E2958" s="223">
        <f>100+168*5</f>
        <v>940</v>
      </c>
      <c r="F2958" s="223" t="s">
        <v>1397</v>
      </c>
      <c r="G2958" s="239"/>
    </row>
    <row r="2959" spans="1:7">
      <c r="A2959" s="239">
        <v>8</v>
      </c>
      <c r="B2959" s="239"/>
      <c r="C2959" s="223" t="s">
        <v>1386</v>
      </c>
      <c r="D2959" s="223" t="s">
        <v>1359</v>
      </c>
      <c r="E2959" s="223">
        <f>100+168*5</f>
        <v>940</v>
      </c>
      <c r="F2959" s="223" t="s">
        <v>1397</v>
      </c>
      <c r="G2959" s="231"/>
    </row>
    <row r="2960" spans="1:7">
      <c r="A2960" s="239">
        <v>9</v>
      </c>
      <c r="B2960" s="239"/>
      <c r="C2960" s="223" t="s">
        <v>1358</v>
      </c>
      <c r="D2960" s="223" t="s">
        <v>1359</v>
      </c>
      <c r="E2960" s="223">
        <f>100+240*5</f>
        <v>1300</v>
      </c>
      <c r="F2960" s="223" t="s">
        <v>1397</v>
      </c>
      <c r="G2960" s="231"/>
    </row>
    <row r="2961" spans="1:7">
      <c r="A2961" s="239">
        <v>10</v>
      </c>
      <c r="B2961" s="239"/>
      <c r="C2961" s="223" t="s">
        <v>1390</v>
      </c>
      <c r="D2961" s="223" t="s">
        <v>1522</v>
      </c>
      <c r="E2961" s="223">
        <f>100+1000*8</f>
        <v>8100</v>
      </c>
      <c r="F2961" s="223" t="s">
        <v>1483</v>
      </c>
      <c r="G2961" s="231"/>
    </row>
    <row r="2962" spans="1:7">
      <c r="A2962" s="239">
        <v>11</v>
      </c>
      <c r="B2962" s="239"/>
      <c r="C2962" s="223" t="s">
        <v>1998</v>
      </c>
      <c r="D2962" s="223" t="s">
        <v>1349</v>
      </c>
      <c r="E2962" s="223">
        <f>100+70</f>
        <v>170</v>
      </c>
      <c r="F2962" s="223" t="s">
        <v>1264</v>
      </c>
      <c r="G2962" s="239"/>
    </row>
    <row r="2963" spans="1:7">
      <c r="A2963" s="239">
        <v>12</v>
      </c>
      <c r="B2963" s="239"/>
      <c r="C2963" s="223" t="s">
        <v>1614</v>
      </c>
      <c r="D2963" s="223" t="s">
        <v>1999</v>
      </c>
      <c r="E2963" s="223">
        <f>100+50</f>
        <v>150</v>
      </c>
      <c r="F2963" s="223" t="s">
        <v>1264</v>
      </c>
      <c r="G2963" s="239"/>
    </row>
    <row r="2964" spans="1:7">
      <c r="A2964" s="239">
        <v>13</v>
      </c>
      <c r="B2964" s="239"/>
      <c r="C2964" s="223" t="s">
        <v>1346</v>
      </c>
      <c r="D2964" s="223" t="s">
        <v>1347</v>
      </c>
      <c r="E2964" s="223">
        <f>100+60</f>
        <v>160</v>
      </c>
      <c r="F2964" s="223" t="s">
        <v>1264</v>
      </c>
      <c r="G2964" s="239"/>
    </row>
    <row r="2965" spans="1:7">
      <c r="A2965" s="239">
        <v>14</v>
      </c>
      <c r="B2965" s="239"/>
      <c r="C2965" s="223" t="s">
        <v>1493</v>
      </c>
      <c r="D2965" s="223" t="s">
        <v>1477</v>
      </c>
      <c r="E2965" s="223">
        <f>100+200</f>
        <v>300</v>
      </c>
      <c r="F2965" s="223" t="s">
        <v>1315</v>
      </c>
      <c r="G2965" s="239"/>
    </row>
    <row r="2966" spans="1:7">
      <c r="A2966" s="239">
        <v>15</v>
      </c>
      <c r="B2966" s="239"/>
      <c r="C2966" s="223" t="s">
        <v>1376</v>
      </c>
      <c r="D2966" s="223" t="s">
        <v>1612</v>
      </c>
      <c r="E2966" s="223">
        <v>500</v>
      </c>
      <c r="F2966" s="223" t="s">
        <v>1718</v>
      </c>
      <c r="G2966" s="239"/>
    </row>
    <row r="2967" spans="1:7">
      <c r="A2967" s="239">
        <v>16</v>
      </c>
      <c r="B2967" s="239"/>
      <c r="C2967" s="223" t="s">
        <v>1492</v>
      </c>
      <c r="D2967" s="223" t="s">
        <v>2001</v>
      </c>
      <c r="E2967" s="223">
        <f>100+1000*8</f>
        <v>8100</v>
      </c>
      <c r="F2967" s="223" t="s">
        <v>1483</v>
      </c>
      <c r="G2967" s="239"/>
    </row>
    <row r="2968" spans="1:7" ht="24">
      <c r="A2968" s="219" t="s">
        <v>620</v>
      </c>
      <c r="B2968" s="220"/>
      <c r="C2968" s="220"/>
      <c r="D2968" s="224"/>
      <c r="E2968" s="224">
        <f>SUM(E2952:E2967)</f>
        <v>21330</v>
      </c>
      <c r="F2968" s="223" t="s">
        <v>3085</v>
      </c>
      <c r="G2968" s="224" t="s">
        <v>1357</v>
      </c>
    </row>
    <row r="2969" spans="1:7">
      <c r="A2969" s="225"/>
      <c r="B2969" s="225"/>
      <c r="C2969" s="225"/>
      <c r="D2969" s="225"/>
      <c r="E2969" s="226"/>
      <c r="F2969" s="226"/>
      <c r="G2969" s="225"/>
    </row>
    <row r="2970" spans="1:7" ht="18.75">
      <c r="A2970" s="234" t="s">
        <v>3205</v>
      </c>
      <c r="B2970" s="234"/>
      <c r="C2970" s="234"/>
      <c r="D2970" s="234"/>
      <c r="E2970" s="234"/>
      <c r="F2970" s="234"/>
      <c r="G2970" s="234"/>
    </row>
    <row r="2971" spans="1:7" ht="36">
      <c r="A2971" s="215" t="s">
        <v>594</v>
      </c>
      <c r="B2971" s="215" t="s">
        <v>595</v>
      </c>
      <c r="C2971" s="215" t="s">
        <v>596</v>
      </c>
      <c r="D2971" s="215" t="s">
        <v>597</v>
      </c>
      <c r="E2971" s="215" t="s">
        <v>598</v>
      </c>
      <c r="F2971" s="215" t="s">
        <v>2754</v>
      </c>
      <c r="G2971" s="215" t="s">
        <v>2755</v>
      </c>
    </row>
    <row r="2972" spans="1:7">
      <c r="A2972" s="223">
        <v>1</v>
      </c>
      <c r="B2972" s="223"/>
      <c r="C2972" s="223" t="s">
        <v>1412</v>
      </c>
      <c r="D2972" s="285" t="s">
        <v>2002</v>
      </c>
      <c r="E2972" s="224">
        <v>50</v>
      </c>
      <c r="F2972" s="231" t="s">
        <v>1259</v>
      </c>
      <c r="G2972" s="223"/>
    </row>
    <row r="2973" spans="1:7">
      <c r="A2973" s="223">
        <v>2</v>
      </c>
      <c r="B2973" s="223"/>
      <c r="C2973" s="223" t="s">
        <v>648</v>
      </c>
      <c r="D2973" s="285" t="s">
        <v>2002</v>
      </c>
      <c r="E2973" s="224">
        <v>50</v>
      </c>
      <c r="F2973" s="231" t="s">
        <v>1259</v>
      </c>
      <c r="G2973" s="223"/>
    </row>
    <row r="2974" spans="1:7">
      <c r="A2974" s="223">
        <v>4</v>
      </c>
      <c r="B2974" s="223"/>
      <c r="C2974" s="223" t="s">
        <v>1343</v>
      </c>
      <c r="D2974" s="285" t="s">
        <v>1344</v>
      </c>
      <c r="E2974" s="224">
        <v>50</v>
      </c>
      <c r="F2974" s="231" t="s">
        <v>1259</v>
      </c>
      <c r="G2974" s="285"/>
    </row>
    <row r="2975" spans="1:7">
      <c r="A2975" s="223">
        <v>3</v>
      </c>
      <c r="B2975" s="223"/>
      <c r="C2975" s="223" t="s">
        <v>3206</v>
      </c>
      <c r="D2975" s="285" t="s">
        <v>2002</v>
      </c>
      <c r="E2975" s="224">
        <v>100</v>
      </c>
      <c r="F2975" s="231" t="s">
        <v>1259</v>
      </c>
      <c r="G2975" s="223"/>
    </row>
    <row r="2976" spans="1:7">
      <c r="A2976" s="223">
        <v>5</v>
      </c>
      <c r="B2976" s="223"/>
      <c r="C2976" s="223" t="s">
        <v>650</v>
      </c>
      <c r="D2976" s="285" t="s">
        <v>2002</v>
      </c>
      <c r="E2976" s="224">
        <f>100+100</f>
        <v>200</v>
      </c>
      <c r="F2976" s="231" t="s">
        <v>1259</v>
      </c>
      <c r="G2976" s="223"/>
    </row>
    <row r="2977" spans="1:7">
      <c r="A2977" s="223">
        <v>6</v>
      </c>
      <c r="B2977" s="223"/>
      <c r="C2977" s="223" t="s">
        <v>664</v>
      </c>
      <c r="D2977" s="285" t="s">
        <v>2002</v>
      </c>
      <c r="E2977" s="224">
        <f>100+300</f>
        <v>400</v>
      </c>
      <c r="F2977" s="231" t="s">
        <v>1264</v>
      </c>
      <c r="G2977" s="223"/>
    </row>
    <row r="2978" spans="1:7">
      <c r="A2978" s="223">
        <v>7</v>
      </c>
      <c r="B2978" s="223"/>
      <c r="C2978" s="223" t="s">
        <v>2111</v>
      </c>
      <c r="D2978" s="285" t="s">
        <v>1413</v>
      </c>
      <c r="E2978" s="224">
        <f>100+100</f>
        <v>200</v>
      </c>
      <c r="F2978" s="231" t="s">
        <v>1264</v>
      </c>
      <c r="G2978" s="285"/>
    </row>
    <row r="2979" spans="1:7">
      <c r="A2979" s="223">
        <v>8</v>
      </c>
      <c r="B2979" s="223"/>
      <c r="C2979" s="223" t="s">
        <v>2112</v>
      </c>
      <c r="D2979" s="285" t="s">
        <v>1354</v>
      </c>
      <c r="E2979" s="224">
        <f>100+100</f>
        <v>200</v>
      </c>
      <c r="F2979" s="231" t="s">
        <v>1397</v>
      </c>
      <c r="G2979" s="285"/>
    </row>
    <row r="2980" spans="1:7">
      <c r="A2980" s="276">
        <v>9</v>
      </c>
      <c r="B2980" s="236"/>
      <c r="C2980" s="223" t="s">
        <v>1541</v>
      </c>
      <c r="D2980" s="285" t="s">
        <v>2002</v>
      </c>
      <c r="E2980" s="224">
        <f>100+280</f>
        <v>380</v>
      </c>
      <c r="F2980" s="231" t="s">
        <v>1494</v>
      </c>
      <c r="G2980" s="285"/>
    </row>
    <row r="2981" spans="1:7">
      <c r="A2981" s="278"/>
      <c r="B2981" s="286"/>
      <c r="C2981" s="223" t="s">
        <v>3207</v>
      </c>
      <c r="D2981" s="285" t="s">
        <v>2002</v>
      </c>
      <c r="E2981" s="224">
        <f>100+200+280</f>
        <v>580</v>
      </c>
      <c r="F2981" s="231" t="s">
        <v>1486</v>
      </c>
      <c r="G2981" s="285"/>
    </row>
    <row r="2982" spans="1:7">
      <c r="A2982" s="223">
        <v>10</v>
      </c>
      <c r="B2982" s="223"/>
      <c r="C2982" s="223" t="s">
        <v>2003</v>
      </c>
      <c r="D2982" s="285" t="s">
        <v>1534</v>
      </c>
      <c r="E2982" s="224">
        <f>100+60</f>
        <v>160</v>
      </c>
      <c r="F2982" s="231" t="s">
        <v>1264</v>
      </c>
      <c r="G2982" s="223"/>
    </row>
    <row r="2983" spans="1:7" ht="24">
      <c r="A2983" s="219" t="s">
        <v>620</v>
      </c>
      <c r="B2983" s="220"/>
      <c r="C2983" s="220"/>
      <c r="D2983" s="224"/>
      <c r="E2983" s="224">
        <f>SUM(E2972:E2982)</f>
        <v>2370</v>
      </c>
      <c r="F2983" s="223" t="s">
        <v>3085</v>
      </c>
      <c r="G2983" s="224" t="s">
        <v>1265</v>
      </c>
    </row>
    <row r="2984" spans="1:7">
      <c r="A2984" s="229"/>
      <c r="B2984" s="229"/>
      <c r="C2984" s="229"/>
      <c r="D2984" s="229"/>
      <c r="E2984" s="230"/>
      <c r="F2984" s="230"/>
      <c r="G2984" s="229"/>
    </row>
    <row r="2985" spans="1:7" ht="18.75">
      <c r="A2985" s="234" t="s">
        <v>3208</v>
      </c>
      <c r="B2985" s="234"/>
      <c r="C2985" s="234"/>
      <c r="D2985" s="234"/>
      <c r="E2985" s="234"/>
      <c r="F2985" s="234"/>
      <c r="G2985" s="234"/>
    </row>
    <row r="2986" spans="1:7" ht="36">
      <c r="A2986" s="215" t="s">
        <v>594</v>
      </c>
      <c r="B2986" s="215" t="s">
        <v>595</v>
      </c>
      <c r="C2986" s="215" t="s">
        <v>596</v>
      </c>
      <c r="D2986" s="215" t="s">
        <v>597</v>
      </c>
      <c r="E2986" s="215" t="s">
        <v>598</v>
      </c>
      <c r="F2986" s="215" t="s">
        <v>2754</v>
      </c>
      <c r="G2986" s="215" t="s">
        <v>2755</v>
      </c>
    </row>
    <row r="2987" spans="1:7">
      <c r="A2987" s="223">
        <v>1</v>
      </c>
      <c r="B2987" s="223"/>
      <c r="C2987" s="232" t="s">
        <v>1412</v>
      </c>
      <c r="D2987" s="285" t="s">
        <v>2002</v>
      </c>
      <c r="E2987" s="224">
        <v>50</v>
      </c>
      <c r="F2987" s="231" t="s">
        <v>1259</v>
      </c>
      <c r="G2987" s="223"/>
    </row>
    <row r="2988" spans="1:7">
      <c r="A2988" s="223">
        <v>2</v>
      </c>
      <c r="B2988" s="223"/>
      <c r="C2988" s="232" t="s">
        <v>648</v>
      </c>
      <c r="D2988" s="285" t="s">
        <v>2002</v>
      </c>
      <c r="E2988" s="224">
        <v>50</v>
      </c>
      <c r="F2988" s="231" t="s">
        <v>1259</v>
      </c>
      <c r="G2988" s="223"/>
    </row>
    <row r="2989" spans="1:7">
      <c r="A2989" s="223">
        <v>3</v>
      </c>
      <c r="B2989" s="223"/>
      <c r="C2989" s="232" t="s">
        <v>1343</v>
      </c>
      <c r="D2989" s="285" t="s">
        <v>1344</v>
      </c>
      <c r="E2989" s="224">
        <v>50</v>
      </c>
      <c r="F2989" s="231" t="s">
        <v>1259</v>
      </c>
      <c r="G2989" s="285"/>
    </row>
    <row r="2990" spans="1:7">
      <c r="A2990" s="223">
        <v>4</v>
      </c>
      <c r="B2990" s="223"/>
      <c r="C2990" s="232" t="s">
        <v>3206</v>
      </c>
      <c r="D2990" s="285" t="s">
        <v>2002</v>
      </c>
      <c r="E2990" s="224">
        <v>100</v>
      </c>
      <c r="F2990" s="231" t="s">
        <v>1259</v>
      </c>
      <c r="G2990" s="223"/>
    </row>
    <row r="2991" spans="1:7">
      <c r="A2991" s="223">
        <v>5</v>
      </c>
      <c r="B2991" s="223"/>
      <c r="C2991" s="232" t="s">
        <v>664</v>
      </c>
      <c r="D2991" s="285" t="s">
        <v>2002</v>
      </c>
      <c r="E2991" s="224">
        <f>100+300</f>
        <v>400</v>
      </c>
      <c r="F2991" s="231" t="s">
        <v>1264</v>
      </c>
      <c r="G2991" s="223"/>
    </row>
    <row r="2992" spans="1:7">
      <c r="A2992" s="223">
        <v>6</v>
      </c>
      <c r="B2992" s="223"/>
      <c r="C2992" s="232" t="s">
        <v>2111</v>
      </c>
      <c r="D2992" s="285" t="s">
        <v>1413</v>
      </c>
      <c r="E2992" s="224">
        <f>100+100</f>
        <v>200</v>
      </c>
      <c r="F2992" s="231" t="s">
        <v>1264</v>
      </c>
      <c r="G2992" s="223"/>
    </row>
    <row r="2993" spans="1:7">
      <c r="A2993" s="223">
        <v>7</v>
      </c>
      <c r="B2993" s="223"/>
      <c r="C2993" s="232" t="s">
        <v>2112</v>
      </c>
      <c r="D2993" s="285" t="s">
        <v>1354</v>
      </c>
      <c r="E2993" s="224">
        <f>100+100</f>
        <v>200</v>
      </c>
      <c r="F2993" s="231" t="s">
        <v>1397</v>
      </c>
      <c r="G2993" s="223"/>
    </row>
    <row r="2994" spans="1:7">
      <c r="A2994" s="276">
        <v>8</v>
      </c>
      <c r="B2994" s="236"/>
      <c r="C2994" s="232" t="s">
        <v>1541</v>
      </c>
      <c r="D2994" s="285" t="s">
        <v>2002</v>
      </c>
      <c r="E2994" s="224">
        <f>100+280</f>
        <v>380</v>
      </c>
      <c r="F2994" s="231" t="s">
        <v>1494</v>
      </c>
      <c r="G2994" s="223"/>
    </row>
    <row r="2995" spans="1:7">
      <c r="A2995" s="278"/>
      <c r="B2995" s="286"/>
      <c r="C2995" s="232" t="s">
        <v>3207</v>
      </c>
      <c r="D2995" s="285" t="s">
        <v>2002</v>
      </c>
      <c r="E2995" s="224">
        <f>100+200+280</f>
        <v>580</v>
      </c>
      <c r="F2995" s="231" t="s">
        <v>1486</v>
      </c>
      <c r="G2995" s="223"/>
    </row>
    <row r="2996" spans="1:7">
      <c r="A2996" s="223">
        <v>9</v>
      </c>
      <c r="B2996" s="223"/>
      <c r="C2996" s="232" t="s">
        <v>2004</v>
      </c>
      <c r="D2996" s="285" t="s">
        <v>2002</v>
      </c>
      <c r="E2996" s="224">
        <f>100+100</f>
        <v>200</v>
      </c>
      <c r="F2996" s="231" t="s">
        <v>1264</v>
      </c>
      <c r="G2996" s="223"/>
    </row>
    <row r="2997" spans="1:7" ht="24">
      <c r="A2997" s="219" t="s">
        <v>620</v>
      </c>
      <c r="B2997" s="220"/>
      <c r="C2997" s="220"/>
      <c r="D2997" s="224"/>
      <c r="E2997" s="224">
        <f>SUM(E2987:E2996)</f>
        <v>2210</v>
      </c>
      <c r="F2997" s="223" t="s">
        <v>3085</v>
      </c>
      <c r="G2997" s="224" t="s">
        <v>1265</v>
      </c>
    </row>
    <row r="2998" spans="1:7">
      <c r="A2998" s="229"/>
      <c r="B2998" s="229"/>
      <c r="C2998" s="229"/>
      <c r="D2998" s="229"/>
      <c r="E2998" s="230"/>
      <c r="F2998" s="230"/>
      <c r="G2998" s="229"/>
    </row>
    <row r="2999" spans="1:7" ht="18.75">
      <c r="A2999" s="234" t="s">
        <v>390</v>
      </c>
      <c r="B2999" s="234"/>
      <c r="C2999" s="234"/>
      <c r="D2999" s="234"/>
      <c r="E2999" s="234"/>
      <c r="F2999" s="234"/>
      <c r="G2999" s="234"/>
    </row>
    <row r="3000" spans="1:7" ht="36">
      <c r="A3000" s="215" t="s">
        <v>594</v>
      </c>
      <c r="B3000" s="215" t="s">
        <v>595</v>
      </c>
      <c r="C3000" s="215" t="s">
        <v>596</v>
      </c>
      <c r="D3000" s="215" t="s">
        <v>597</v>
      </c>
      <c r="E3000" s="215" t="s">
        <v>598</v>
      </c>
      <c r="F3000" s="215" t="s">
        <v>2754</v>
      </c>
      <c r="G3000" s="215" t="s">
        <v>2755</v>
      </c>
    </row>
    <row r="3001" spans="1:7">
      <c r="A3001" s="223">
        <v>1</v>
      </c>
      <c r="B3001" s="223"/>
      <c r="C3001" s="232" t="s">
        <v>1412</v>
      </c>
      <c r="D3001" s="223" t="s">
        <v>2005</v>
      </c>
      <c r="E3001" s="224">
        <v>50</v>
      </c>
      <c r="F3001" s="231" t="s">
        <v>1259</v>
      </c>
      <c r="G3001" s="223"/>
    </row>
    <row r="3002" spans="1:7">
      <c r="A3002" s="223">
        <v>2</v>
      </c>
      <c r="B3002" s="223"/>
      <c r="C3002" s="232" t="s">
        <v>648</v>
      </c>
      <c r="D3002" s="223" t="s">
        <v>2005</v>
      </c>
      <c r="E3002" s="224">
        <v>50</v>
      </c>
      <c r="F3002" s="231" t="s">
        <v>1259</v>
      </c>
      <c r="G3002" s="223"/>
    </row>
    <row r="3003" spans="1:7">
      <c r="A3003" s="223">
        <v>3</v>
      </c>
      <c r="B3003" s="223"/>
      <c r="C3003" s="232" t="s">
        <v>1680</v>
      </c>
      <c r="D3003" s="223" t="s">
        <v>2005</v>
      </c>
      <c r="E3003" s="224">
        <f>3*120</f>
        <v>360</v>
      </c>
      <c r="F3003" s="231" t="s">
        <v>1451</v>
      </c>
      <c r="G3003" s="223"/>
    </row>
    <row r="3004" spans="1:7">
      <c r="A3004" s="223">
        <v>4</v>
      </c>
      <c r="B3004" s="223"/>
      <c r="C3004" s="232" t="s">
        <v>1679</v>
      </c>
      <c r="D3004" s="223" t="s">
        <v>2005</v>
      </c>
      <c r="E3004" s="224">
        <v>1500</v>
      </c>
      <c r="F3004" s="231" t="s">
        <v>948</v>
      </c>
      <c r="G3004" s="223"/>
    </row>
    <row r="3005" spans="1:7">
      <c r="A3005" s="223">
        <v>5</v>
      </c>
      <c r="B3005" s="223"/>
      <c r="C3005" s="232" t="s">
        <v>1525</v>
      </c>
      <c r="D3005" s="223" t="s">
        <v>1941</v>
      </c>
      <c r="E3005" s="224">
        <f>100+100</f>
        <v>200</v>
      </c>
      <c r="F3005" s="231" t="s">
        <v>851</v>
      </c>
      <c r="G3005" s="224"/>
    </row>
    <row r="3006" spans="1:7">
      <c r="A3006" s="223">
        <v>6</v>
      </c>
      <c r="B3006" s="235"/>
      <c r="C3006" s="232" t="s">
        <v>1490</v>
      </c>
      <c r="D3006" s="223" t="s">
        <v>1344</v>
      </c>
      <c r="E3006" s="224">
        <v>100</v>
      </c>
      <c r="F3006" s="231" t="s">
        <v>851</v>
      </c>
      <c r="G3006" s="224"/>
    </row>
    <row r="3007" spans="1:7">
      <c r="A3007" s="223">
        <v>7</v>
      </c>
      <c r="B3007" s="235"/>
      <c r="C3007" s="232" t="s">
        <v>1383</v>
      </c>
      <c r="D3007" s="223" t="s">
        <v>2005</v>
      </c>
      <c r="E3007" s="224">
        <v>50</v>
      </c>
      <c r="F3007" s="231" t="s">
        <v>851</v>
      </c>
      <c r="G3007" s="224"/>
    </row>
    <row r="3008" spans="1:7">
      <c r="A3008" s="223">
        <v>8</v>
      </c>
      <c r="B3008" s="235"/>
      <c r="C3008" s="232" t="s">
        <v>1353</v>
      </c>
      <c r="D3008" s="223" t="s">
        <v>1354</v>
      </c>
      <c r="E3008" s="224">
        <f>100+100</f>
        <v>200</v>
      </c>
      <c r="F3008" s="231" t="s">
        <v>2006</v>
      </c>
      <c r="G3008" s="224"/>
    </row>
    <row r="3009" spans="1:7">
      <c r="A3009" s="223">
        <v>9</v>
      </c>
      <c r="B3009" s="235"/>
      <c r="C3009" s="232" t="s">
        <v>1292</v>
      </c>
      <c r="D3009" s="223" t="s">
        <v>1413</v>
      </c>
      <c r="E3009" s="224">
        <f>100+100</f>
        <v>200</v>
      </c>
      <c r="F3009" s="231" t="s">
        <v>2006</v>
      </c>
      <c r="G3009" s="224"/>
    </row>
    <row r="3010" spans="1:7">
      <c r="A3010" s="223">
        <v>10</v>
      </c>
      <c r="B3010" s="223"/>
      <c r="C3010" s="232" t="s">
        <v>3209</v>
      </c>
      <c r="D3010" s="223" t="s">
        <v>1534</v>
      </c>
      <c r="E3010" s="224">
        <f>100+60</f>
        <v>160</v>
      </c>
      <c r="F3010" s="231" t="s">
        <v>851</v>
      </c>
      <c r="G3010" s="224"/>
    </row>
    <row r="3011" spans="1:7">
      <c r="A3011" s="223">
        <v>11</v>
      </c>
      <c r="B3011" s="223"/>
      <c r="C3011" s="232" t="s">
        <v>1346</v>
      </c>
      <c r="D3011" s="223" t="s">
        <v>1941</v>
      </c>
      <c r="E3011" s="224">
        <f>100+60</f>
        <v>160</v>
      </c>
      <c r="F3011" s="231" t="s">
        <v>851</v>
      </c>
      <c r="G3011" s="224"/>
    </row>
    <row r="3012" spans="1:7" ht="24">
      <c r="A3012" s="223">
        <v>12</v>
      </c>
      <c r="B3012" s="223"/>
      <c r="C3012" s="232" t="s">
        <v>2007</v>
      </c>
      <c r="D3012" s="223" t="s">
        <v>1941</v>
      </c>
      <c r="E3012" s="224">
        <f>100+280</f>
        <v>380</v>
      </c>
      <c r="F3012" s="231" t="s">
        <v>851</v>
      </c>
      <c r="G3012" s="224"/>
    </row>
    <row r="3013" spans="1:7" ht="24">
      <c r="A3013" s="219" t="s">
        <v>620</v>
      </c>
      <c r="B3013" s="220"/>
      <c r="C3013" s="220"/>
      <c r="D3013" s="224"/>
      <c r="E3013" s="224">
        <f>SUM(E3001:E3012)</f>
        <v>3410</v>
      </c>
      <c r="F3013" s="223" t="s">
        <v>3085</v>
      </c>
      <c r="G3013" s="224" t="s">
        <v>1265</v>
      </c>
    </row>
    <row r="3014" spans="1:7">
      <c r="A3014" s="229"/>
      <c r="B3014" s="229"/>
      <c r="C3014" s="229"/>
      <c r="D3014" s="229"/>
      <c r="E3014" s="230"/>
      <c r="F3014" s="230"/>
      <c r="G3014" s="229"/>
    </row>
    <row r="3015" spans="1:7" ht="18.75">
      <c r="A3015" s="234" t="s">
        <v>391</v>
      </c>
      <c r="B3015" s="234"/>
      <c r="C3015" s="234"/>
      <c r="D3015" s="234"/>
      <c r="E3015" s="234"/>
      <c r="F3015" s="234"/>
      <c r="G3015" s="234"/>
    </row>
    <row r="3016" spans="1:7" ht="36">
      <c r="A3016" s="215" t="s">
        <v>594</v>
      </c>
      <c r="B3016" s="215" t="s">
        <v>595</v>
      </c>
      <c r="C3016" s="215" t="s">
        <v>596</v>
      </c>
      <c r="D3016" s="215" t="s">
        <v>597</v>
      </c>
      <c r="E3016" s="215" t="s">
        <v>598</v>
      </c>
      <c r="F3016" s="215" t="s">
        <v>2754</v>
      </c>
      <c r="G3016" s="215" t="s">
        <v>2755</v>
      </c>
    </row>
    <row r="3017" spans="1:7">
      <c r="A3017" s="223">
        <v>1</v>
      </c>
      <c r="B3017" s="223"/>
      <c r="C3017" s="232" t="s">
        <v>1412</v>
      </c>
      <c r="D3017" s="223" t="s">
        <v>2005</v>
      </c>
      <c r="E3017" s="224">
        <v>50</v>
      </c>
      <c r="F3017" s="231" t="s">
        <v>1449</v>
      </c>
      <c r="G3017" s="223"/>
    </row>
    <row r="3018" spans="1:7">
      <c r="A3018" s="223">
        <v>2</v>
      </c>
      <c r="B3018" s="223"/>
      <c r="C3018" s="232" t="s">
        <v>648</v>
      </c>
      <c r="D3018" s="223" t="s">
        <v>2005</v>
      </c>
      <c r="E3018" s="224">
        <v>50</v>
      </c>
      <c r="F3018" s="231" t="s">
        <v>1449</v>
      </c>
      <c r="G3018" s="223"/>
    </row>
    <row r="3019" spans="1:7">
      <c r="A3019" s="223">
        <v>3</v>
      </c>
      <c r="B3019" s="223"/>
      <c r="C3019" s="232" t="s">
        <v>1680</v>
      </c>
      <c r="D3019" s="223" t="s">
        <v>2005</v>
      </c>
      <c r="E3019" s="224">
        <f>3*120</f>
        <v>360</v>
      </c>
      <c r="F3019" s="231" t="s">
        <v>1451</v>
      </c>
      <c r="G3019" s="223"/>
    </row>
    <row r="3020" spans="1:7">
      <c r="A3020" s="223">
        <v>4</v>
      </c>
      <c r="B3020" s="223"/>
      <c r="C3020" s="232" t="s">
        <v>1679</v>
      </c>
      <c r="D3020" s="223" t="s">
        <v>2005</v>
      </c>
      <c r="E3020" s="224">
        <v>1500</v>
      </c>
      <c r="F3020" s="231" t="s">
        <v>948</v>
      </c>
      <c r="G3020" s="223"/>
    </row>
    <row r="3021" spans="1:7">
      <c r="A3021" s="223">
        <v>5</v>
      </c>
      <c r="B3021" s="223"/>
      <c r="C3021" s="232" t="s">
        <v>1525</v>
      </c>
      <c r="D3021" s="223" t="s">
        <v>1941</v>
      </c>
      <c r="E3021" s="224">
        <f>100+100</f>
        <v>200</v>
      </c>
      <c r="F3021" s="231" t="s">
        <v>851</v>
      </c>
      <c r="G3021" s="224"/>
    </row>
    <row r="3022" spans="1:7">
      <c r="A3022" s="223">
        <v>6</v>
      </c>
      <c r="B3022" s="235"/>
      <c r="C3022" s="232" t="s">
        <v>1490</v>
      </c>
      <c r="D3022" s="223" t="s">
        <v>1344</v>
      </c>
      <c r="E3022" s="224">
        <v>100</v>
      </c>
      <c r="F3022" s="231" t="s">
        <v>851</v>
      </c>
      <c r="G3022" s="224"/>
    </row>
    <row r="3023" spans="1:7">
      <c r="A3023" s="223">
        <v>7</v>
      </c>
      <c r="B3023" s="235"/>
      <c r="C3023" s="232" t="s">
        <v>1383</v>
      </c>
      <c r="D3023" s="223" t="s">
        <v>2005</v>
      </c>
      <c r="E3023" s="224">
        <v>50</v>
      </c>
      <c r="F3023" s="231" t="s">
        <v>851</v>
      </c>
      <c r="G3023" s="224"/>
    </row>
    <row r="3024" spans="1:7">
      <c r="A3024" s="223">
        <v>8</v>
      </c>
      <c r="B3024" s="235"/>
      <c r="C3024" s="232" t="s">
        <v>1353</v>
      </c>
      <c r="D3024" s="223" t="s">
        <v>1354</v>
      </c>
      <c r="E3024" s="224">
        <f>100+100</f>
        <v>200</v>
      </c>
      <c r="F3024" s="231" t="s">
        <v>851</v>
      </c>
      <c r="G3024" s="224"/>
    </row>
    <row r="3025" spans="1:7">
      <c r="A3025" s="223">
        <v>9</v>
      </c>
      <c r="B3025" s="235"/>
      <c r="C3025" s="232" t="s">
        <v>1292</v>
      </c>
      <c r="D3025" s="223" t="s">
        <v>1413</v>
      </c>
      <c r="E3025" s="224">
        <f>100+100</f>
        <v>200</v>
      </c>
      <c r="F3025" s="231" t="s">
        <v>851</v>
      </c>
      <c r="G3025" s="224"/>
    </row>
    <row r="3026" spans="1:7">
      <c r="A3026" s="223">
        <v>10</v>
      </c>
      <c r="B3026" s="223"/>
      <c r="C3026" s="232" t="s">
        <v>1474</v>
      </c>
      <c r="D3026" s="223" t="s">
        <v>2008</v>
      </c>
      <c r="E3026" s="224">
        <f>100+100</f>
        <v>200</v>
      </c>
      <c r="F3026" s="231" t="s">
        <v>851</v>
      </c>
      <c r="G3026" s="224"/>
    </row>
    <row r="3027" spans="1:7">
      <c r="A3027" s="223">
        <v>11</v>
      </c>
      <c r="B3027" s="223"/>
      <c r="C3027" s="232" t="s">
        <v>3209</v>
      </c>
      <c r="D3027" s="223" t="s">
        <v>1534</v>
      </c>
      <c r="E3027" s="224">
        <f>100+60</f>
        <v>160</v>
      </c>
      <c r="F3027" s="231" t="s">
        <v>851</v>
      </c>
      <c r="G3027" s="224"/>
    </row>
    <row r="3028" spans="1:7">
      <c r="A3028" s="223">
        <v>12</v>
      </c>
      <c r="B3028" s="223"/>
      <c r="C3028" s="232" t="s">
        <v>1346</v>
      </c>
      <c r="D3028" s="223" t="s">
        <v>1941</v>
      </c>
      <c r="E3028" s="224">
        <f>100+60</f>
        <v>160</v>
      </c>
      <c r="F3028" s="231" t="s">
        <v>851</v>
      </c>
      <c r="G3028" s="224"/>
    </row>
    <row r="3029" spans="1:7">
      <c r="A3029" s="223">
        <v>13</v>
      </c>
      <c r="B3029" s="223"/>
      <c r="C3029" s="232" t="s">
        <v>1658</v>
      </c>
      <c r="D3029" s="223" t="s">
        <v>1477</v>
      </c>
      <c r="E3029" s="224">
        <f>100+200</f>
        <v>300</v>
      </c>
      <c r="F3029" s="231" t="s">
        <v>851</v>
      </c>
      <c r="G3029" s="224"/>
    </row>
    <row r="3030" spans="1:7">
      <c r="A3030" s="223">
        <v>14</v>
      </c>
      <c r="B3030" s="223"/>
      <c r="C3030" s="232" t="s">
        <v>672</v>
      </c>
      <c r="D3030" s="223" t="s">
        <v>1480</v>
      </c>
      <c r="E3030" s="224">
        <f>200+100</f>
        <v>300</v>
      </c>
      <c r="F3030" s="231" t="s">
        <v>851</v>
      </c>
      <c r="G3030" s="224"/>
    </row>
    <row r="3031" spans="1:7" ht="24">
      <c r="A3031" s="223">
        <v>15</v>
      </c>
      <c r="B3031" s="223"/>
      <c r="C3031" s="232" t="s">
        <v>2007</v>
      </c>
      <c r="D3031" s="223" t="s">
        <v>1941</v>
      </c>
      <c r="E3031" s="224">
        <f>100+280</f>
        <v>380</v>
      </c>
      <c r="F3031" s="231" t="s">
        <v>851</v>
      </c>
      <c r="G3031" s="224"/>
    </row>
    <row r="3032" spans="1:7" ht="24">
      <c r="A3032" s="223">
        <v>16</v>
      </c>
      <c r="B3032" s="223"/>
      <c r="C3032" s="232" t="s">
        <v>2009</v>
      </c>
      <c r="D3032" s="223" t="s">
        <v>2010</v>
      </c>
      <c r="E3032" s="224">
        <f>100+100+280</f>
        <v>480</v>
      </c>
      <c r="F3032" s="231" t="s">
        <v>1024</v>
      </c>
      <c r="G3032" s="224"/>
    </row>
    <row r="3033" spans="1:7">
      <c r="A3033" s="223">
        <v>17</v>
      </c>
      <c r="B3033" s="223"/>
      <c r="C3033" s="232" t="s">
        <v>1492</v>
      </c>
      <c r="D3033" s="223" t="s">
        <v>2011</v>
      </c>
      <c r="E3033" s="224">
        <f>100+8*600</f>
        <v>4900</v>
      </c>
      <c r="F3033" s="231" t="s">
        <v>851</v>
      </c>
      <c r="G3033" s="224"/>
    </row>
    <row r="3034" spans="1:7" ht="24">
      <c r="A3034" s="219" t="s">
        <v>620</v>
      </c>
      <c r="B3034" s="220"/>
      <c r="C3034" s="220"/>
      <c r="D3034" s="224"/>
      <c r="E3034" s="224">
        <f>SUM(E3017:E3033)</f>
        <v>9590</v>
      </c>
      <c r="F3034" s="223" t="s">
        <v>3085</v>
      </c>
      <c r="G3034" s="224" t="s">
        <v>1265</v>
      </c>
    </row>
    <row r="3035" spans="1:7">
      <c r="A3035" s="225"/>
      <c r="B3035" s="225"/>
      <c r="C3035" s="225"/>
      <c r="D3035" s="225"/>
      <c r="E3035" s="226"/>
      <c r="F3035" s="226"/>
      <c r="G3035" s="225"/>
    </row>
    <row r="3036" spans="1:7" ht="18.75">
      <c r="A3036" s="234" t="s">
        <v>392</v>
      </c>
      <c r="B3036" s="234"/>
      <c r="C3036" s="234"/>
      <c r="D3036" s="234"/>
      <c r="E3036" s="234"/>
      <c r="F3036" s="234"/>
      <c r="G3036" s="234"/>
    </row>
    <row r="3037" spans="1:7" ht="36">
      <c r="A3037" s="215" t="s">
        <v>594</v>
      </c>
      <c r="B3037" s="215" t="s">
        <v>595</v>
      </c>
      <c r="C3037" s="215" t="s">
        <v>596</v>
      </c>
      <c r="D3037" s="215" t="s">
        <v>597</v>
      </c>
      <c r="E3037" s="215" t="s">
        <v>598</v>
      </c>
      <c r="F3037" s="215" t="s">
        <v>2754</v>
      </c>
      <c r="G3037" s="215" t="s">
        <v>2755</v>
      </c>
    </row>
    <row r="3038" spans="1:7">
      <c r="A3038" s="223">
        <v>1</v>
      </c>
      <c r="B3038" s="223"/>
      <c r="C3038" s="223" t="s">
        <v>1412</v>
      </c>
      <c r="D3038" s="238" t="s">
        <v>2012</v>
      </c>
      <c r="E3038" s="224">
        <v>50</v>
      </c>
      <c r="F3038" s="231" t="s">
        <v>1259</v>
      </c>
      <c r="G3038" s="231"/>
    </row>
    <row r="3039" spans="1:7">
      <c r="A3039" s="223">
        <v>2</v>
      </c>
      <c r="B3039" s="223"/>
      <c r="C3039" s="223" t="s">
        <v>648</v>
      </c>
      <c r="D3039" s="238" t="s">
        <v>2012</v>
      </c>
      <c r="E3039" s="224">
        <v>50</v>
      </c>
      <c r="F3039" s="231" t="s">
        <v>1259</v>
      </c>
      <c r="G3039" s="231"/>
    </row>
    <row r="3040" spans="1:7">
      <c r="A3040" s="223">
        <v>3</v>
      </c>
      <c r="B3040" s="223"/>
      <c r="C3040" s="223" t="s">
        <v>1343</v>
      </c>
      <c r="D3040" s="216" t="s">
        <v>1344</v>
      </c>
      <c r="E3040" s="224">
        <v>50</v>
      </c>
      <c r="F3040" s="231" t="s">
        <v>789</v>
      </c>
      <c r="G3040" s="224"/>
    </row>
    <row r="3041" spans="1:7">
      <c r="A3041" s="223">
        <v>4</v>
      </c>
      <c r="B3041" s="223"/>
      <c r="C3041" s="223" t="s">
        <v>1525</v>
      </c>
      <c r="D3041" s="238" t="s">
        <v>2012</v>
      </c>
      <c r="E3041" s="224">
        <f>100+100</f>
        <v>200</v>
      </c>
      <c r="F3041" s="231" t="s">
        <v>789</v>
      </c>
      <c r="G3041" s="224"/>
    </row>
    <row r="3042" spans="1:7">
      <c r="A3042" s="223">
        <v>5</v>
      </c>
      <c r="B3042" s="223"/>
      <c r="C3042" s="223" t="s">
        <v>1450</v>
      </c>
      <c r="D3042" s="217" t="s">
        <v>1334</v>
      </c>
      <c r="E3042" s="224">
        <v>360</v>
      </c>
      <c r="F3042" s="231" t="s">
        <v>789</v>
      </c>
      <c r="G3042" s="231"/>
    </row>
    <row r="3043" spans="1:7">
      <c r="A3043" s="223">
        <v>6</v>
      </c>
      <c r="B3043" s="223"/>
      <c r="C3043" s="223" t="s">
        <v>1679</v>
      </c>
      <c r="D3043" s="238" t="s">
        <v>2012</v>
      </c>
      <c r="E3043" s="224">
        <v>1500</v>
      </c>
      <c r="F3043" s="231" t="s">
        <v>1397</v>
      </c>
      <c r="G3043" s="231"/>
    </row>
    <row r="3044" spans="1:7">
      <c r="A3044" s="223">
        <v>7</v>
      </c>
      <c r="B3044" s="223"/>
      <c r="C3044" s="223" t="s">
        <v>664</v>
      </c>
      <c r="D3044" s="238" t="s">
        <v>2013</v>
      </c>
      <c r="E3044" s="224">
        <f>100+300</f>
        <v>400</v>
      </c>
      <c r="F3044" s="231" t="s">
        <v>1397</v>
      </c>
      <c r="G3044" s="224"/>
    </row>
    <row r="3045" spans="1:7">
      <c r="A3045" s="223">
        <v>8</v>
      </c>
      <c r="B3045" s="223"/>
      <c r="C3045" s="223" t="s">
        <v>1353</v>
      </c>
      <c r="D3045" s="216" t="s">
        <v>1354</v>
      </c>
      <c r="E3045" s="224">
        <f>100+100</f>
        <v>200</v>
      </c>
      <c r="F3045" s="231" t="s">
        <v>1396</v>
      </c>
      <c r="G3045" s="224"/>
    </row>
    <row r="3046" spans="1:7">
      <c r="A3046" s="223">
        <v>9</v>
      </c>
      <c r="B3046" s="223"/>
      <c r="C3046" s="223" t="s">
        <v>1292</v>
      </c>
      <c r="D3046" s="216" t="s">
        <v>1413</v>
      </c>
      <c r="E3046" s="224">
        <f>100+100</f>
        <v>200</v>
      </c>
      <c r="F3046" s="231" t="s">
        <v>1396</v>
      </c>
      <c r="G3046" s="224"/>
    </row>
    <row r="3047" spans="1:7">
      <c r="A3047" s="223">
        <v>10</v>
      </c>
      <c r="B3047" s="223"/>
      <c r="C3047" s="223" t="s">
        <v>1493</v>
      </c>
      <c r="D3047" s="216" t="s">
        <v>1600</v>
      </c>
      <c r="E3047" s="224">
        <f>100+180</f>
        <v>280</v>
      </c>
      <c r="F3047" s="231" t="s">
        <v>1400</v>
      </c>
      <c r="G3047" s="224"/>
    </row>
    <row r="3048" spans="1:7">
      <c r="A3048" s="223">
        <v>11</v>
      </c>
      <c r="B3048" s="223"/>
      <c r="C3048" s="223" t="s">
        <v>672</v>
      </c>
      <c r="D3048" s="216" t="s">
        <v>1480</v>
      </c>
      <c r="E3048" s="224">
        <f>100+200</f>
        <v>300</v>
      </c>
      <c r="F3048" s="231" t="s">
        <v>1315</v>
      </c>
      <c r="G3048" s="224"/>
    </row>
    <row r="3049" spans="1:7">
      <c r="A3049" s="223">
        <v>12</v>
      </c>
      <c r="B3049" s="223"/>
      <c r="C3049" s="223" t="s">
        <v>3118</v>
      </c>
      <c r="D3049" s="238" t="s">
        <v>2012</v>
      </c>
      <c r="E3049" s="224">
        <f>100+280</f>
        <v>380</v>
      </c>
      <c r="F3049" s="231" t="s">
        <v>1397</v>
      </c>
      <c r="G3049" s="224"/>
    </row>
    <row r="3050" spans="1:7">
      <c r="A3050" s="223">
        <v>13</v>
      </c>
      <c r="B3050" s="223"/>
      <c r="C3050" s="223" t="s">
        <v>1547</v>
      </c>
      <c r="D3050" s="216" t="s">
        <v>1600</v>
      </c>
      <c r="E3050" s="224">
        <f>100+280+280</f>
        <v>660</v>
      </c>
      <c r="F3050" s="231" t="s">
        <v>1024</v>
      </c>
      <c r="G3050" s="224"/>
    </row>
    <row r="3051" spans="1:7">
      <c r="A3051" s="223">
        <v>14</v>
      </c>
      <c r="B3051" s="223"/>
      <c r="C3051" s="223" t="s">
        <v>1492</v>
      </c>
      <c r="D3051" s="216" t="s">
        <v>1683</v>
      </c>
      <c r="E3051" s="224">
        <f>100+600*8</f>
        <v>4900</v>
      </c>
      <c r="F3051" s="231" t="s">
        <v>2014</v>
      </c>
      <c r="G3051" s="224"/>
    </row>
    <row r="3052" spans="1:7">
      <c r="A3052" s="223">
        <v>15</v>
      </c>
      <c r="B3052" s="223"/>
      <c r="C3052" s="223" t="s">
        <v>2015</v>
      </c>
      <c r="D3052" s="217" t="s">
        <v>1534</v>
      </c>
      <c r="E3052" s="224">
        <f>100+60</f>
        <v>160</v>
      </c>
      <c r="F3052" s="231" t="s">
        <v>1397</v>
      </c>
      <c r="G3052" s="224"/>
    </row>
    <row r="3053" spans="1:7" ht="24">
      <c r="A3053" s="219" t="s">
        <v>620</v>
      </c>
      <c r="B3053" s="220"/>
      <c r="C3053" s="220"/>
      <c r="D3053" s="224"/>
      <c r="E3053" s="224">
        <f>SUM(E3038:E3052)</f>
        <v>9690</v>
      </c>
      <c r="F3053" s="223" t="s">
        <v>3085</v>
      </c>
      <c r="G3053" s="224" t="s">
        <v>1265</v>
      </c>
    </row>
    <row r="3054" spans="1:7">
      <c r="A3054" s="229"/>
      <c r="B3054" s="229"/>
      <c r="C3054" s="229"/>
      <c r="D3054" s="229"/>
      <c r="E3054" s="230"/>
      <c r="F3054" s="230"/>
      <c r="G3054" s="229"/>
    </row>
    <row r="3055" spans="1:7" ht="18.75">
      <c r="A3055" s="234" t="s">
        <v>393</v>
      </c>
      <c r="B3055" s="234"/>
      <c r="C3055" s="234"/>
      <c r="D3055" s="234"/>
      <c r="E3055" s="234"/>
      <c r="F3055" s="234"/>
      <c r="G3055" s="234"/>
    </row>
    <row r="3056" spans="1:7" ht="36">
      <c r="A3056" s="215" t="s">
        <v>594</v>
      </c>
      <c r="B3056" s="215" t="s">
        <v>595</v>
      </c>
      <c r="C3056" s="215" t="s">
        <v>596</v>
      </c>
      <c r="D3056" s="215" t="s">
        <v>597</v>
      </c>
      <c r="E3056" s="215" t="s">
        <v>598</v>
      </c>
      <c r="F3056" s="215" t="s">
        <v>2754</v>
      </c>
      <c r="G3056" s="215" t="s">
        <v>2755</v>
      </c>
    </row>
    <row r="3057" spans="1:7">
      <c r="A3057" s="223">
        <v>1</v>
      </c>
      <c r="B3057" s="223"/>
      <c r="C3057" s="223" t="s">
        <v>1412</v>
      </c>
      <c r="D3057" s="238" t="s">
        <v>2012</v>
      </c>
      <c r="E3057" s="224">
        <v>50</v>
      </c>
      <c r="F3057" s="231" t="s">
        <v>1259</v>
      </c>
      <c r="G3057" s="231"/>
    </row>
    <row r="3058" spans="1:7">
      <c r="A3058" s="223">
        <v>2</v>
      </c>
      <c r="B3058" s="223"/>
      <c r="C3058" s="223" t="s">
        <v>648</v>
      </c>
      <c r="D3058" s="238" t="s">
        <v>2012</v>
      </c>
      <c r="E3058" s="224">
        <v>50</v>
      </c>
      <c r="F3058" s="231" t="s">
        <v>1259</v>
      </c>
      <c r="G3058" s="231"/>
    </row>
    <row r="3059" spans="1:7">
      <c r="A3059" s="223">
        <v>3</v>
      </c>
      <c r="B3059" s="223"/>
      <c r="C3059" s="223" t="s">
        <v>1343</v>
      </c>
      <c r="D3059" s="216" t="s">
        <v>1344</v>
      </c>
      <c r="E3059" s="224">
        <v>50</v>
      </c>
      <c r="F3059" s="231" t="s">
        <v>789</v>
      </c>
      <c r="G3059" s="224"/>
    </row>
    <row r="3060" spans="1:7">
      <c r="A3060" s="223">
        <v>4</v>
      </c>
      <c r="B3060" s="223"/>
      <c r="C3060" s="223" t="s">
        <v>1525</v>
      </c>
      <c r="D3060" s="238" t="s">
        <v>2012</v>
      </c>
      <c r="E3060" s="224">
        <f>100+100</f>
        <v>200</v>
      </c>
      <c r="F3060" s="231" t="s">
        <v>789</v>
      </c>
      <c r="G3060" s="224"/>
    </row>
    <row r="3061" spans="1:7">
      <c r="A3061" s="223">
        <v>5</v>
      </c>
      <c r="B3061" s="223"/>
      <c r="C3061" s="223" t="s">
        <v>1450</v>
      </c>
      <c r="D3061" s="217" t="s">
        <v>1334</v>
      </c>
      <c r="E3061" s="224">
        <v>360</v>
      </c>
      <c r="F3061" s="231" t="s">
        <v>789</v>
      </c>
      <c r="G3061" s="231"/>
    </row>
    <row r="3062" spans="1:7">
      <c r="A3062" s="223">
        <v>6</v>
      </c>
      <c r="B3062" s="223"/>
      <c r="C3062" s="223" t="s">
        <v>1679</v>
      </c>
      <c r="D3062" s="238" t="s">
        <v>2012</v>
      </c>
      <c r="E3062" s="224">
        <v>1500</v>
      </c>
      <c r="F3062" s="231" t="s">
        <v>1397</v>
      </c>
      <c r="G3062" s="231"/>
    </row>
    <row r="3063" spans="1:7">
      <c r="A3063" s="223">
        <v>7</v>
      </c>
      <c r="B3063" s="223"/>
      <c r="C3063" s="223" t="s">
        <v>1292</v>
      </c>
      <c r="D3063" s="216" t="s">
        <v>1413</v>
      </c>
      <c r="E3063" s="224">
        <f>100+100</f>
        <v>200</v>
      </c>
      <c r="F3063" s="231" t="s">
        <v>1396</v>
      </c>
      <c r="G3063" s="224"/>
    </row>
    <row r="3064" spans="1:7">
      <c r="A3064" s="223">
        <v>8</v>
      </c>
      <c r="B3064" s="223"/>
      <c r="C3064" s="223" t="s">
        <v>3118</v>
      </c>
      <c r="D3064" s="238" t="s">
        <v>2012</v>
      </c>
      <c r="E3064" s="224">
        <f>100+280</f>
        <v>380</v>
      </c>
      <c r="F3064" s="231" t="s">
        <v>1397</v>
      </c>
      <c r="G3064" s="224"/>
    </row>
    <row r="3065" spans="1:7">
      <c r="A3065" s="223">
        <v>9</v>
      </c>
      <c r="B3065" s="223"/>
      <c r="C3065" s="223" t="s">
        <v>1533</v>
      </c>
      <c r="D3065" s="217" t="s">
        <v>1534</v>
      </c>
      <c r="E3065" s="224">
        <f>100+60</f>
        <v>160</v>
      </c>
      <c r="F3065" s="231" t="s">
        <v>1397</v>
      </c>
      <c r="G3065" s="224"/>
    </row>
    <row r="3066" spans="1:7" ht="24">
      <c r="A3066" s="219" t="s">
        <v>620</v>
      </c>
      <c r="B3066" s="220"/>
      <c r="C3066" s="220"/>
      <c r="D3066" s="224"/>
      <c r="E3066" s="224">
        <f>SUM(E3057:E3065)</f>
        <v>2950</v>
      </c>
      <c r="F3066" s="223" t="s">
        <v>3085</v>
      </c>
      <c r="G3066" s="224" t="s">
        <v>1265</v>
      </c>
    </row>
    <row r="3067" spans="1:7">
      <c r="A3067" s="229"/>
      <c r="B3067" s="229"/>
      <c r="C3067" s="229"/>
      <c r="D3067" s="229"/>
      <c r="E3067" s="230"/>
      <c r="F3067" s="230"/>
      <c r="G3067" s="229"/>
    </row>
    <row r="3068" spans="1:7" ht="18.75">
      <c r="A3068" s="234" t="s">
        <v>394</v>
      </c>
      <c r="B3068" s="234"/>
      <c r="C3068" s="234"/>
      <c r="D3068" s="234"/>
      <c r="E3068" s="234"/>
      <c r="F3068" s="234"/>
      <c r="G3068" s="234"/>
    </row>
    <row r="3069" spans="1:7" ht="36">
      <c r="A3069" s="215" t="s">
        <v>594</v>
      </c>
      <c r="B3069" s="215" t="s">
        <v>595</v>
      </c>
      <c r="C3069" s="215" t="s">
        <v>596</v>
      </c>
      <c r="D3069" s="215" t="s">
        <v>597</v>
      </c>
      <c r="E3069" s="215" t="s">
        <v>598</v>
      </c>
      <c r="F3069" s="215" t="s">
        <v>2754</v>
      </c>
      <c r="G3069" s="215" t="s">
        <v>2755</v>
      </c>
    </row>
    <row r="3070" spans="1:7">
      <c r="A3070" s="223">
        <v>1</v>
      </c>
      <c r="B3070" s="223"/>
      <c r="C3070" s="223" t="s">
        <v>1412</v>
      </c>
      <c r="D3070" s="238" t="s">
        <v>2012</v>
      </c>
      <c r="E3070" s="238">
        <v>50</v>
      </c>
      <c r="F3070" s="238" t="s">
        <v>1259</v>
      </c>
      <c r="G3070" s="231"/>
    </row>
    <row r="3071" spans="1:7">
      <c r="A3071" s="223">
        <v>2</v>
      </c>
      <c r="B3071" s="223"/>
      <c r="C3071" s="223" t="s">
        <v>648</v>
      </c>
      <c r="D3071" s="238" t="s">
        <v>2012</v>
      </c>
      <c r="E3071" s="238">
        <v>50</v>
      </c>
      <c r="F3071" s="238" t="s">
        <v>1259</v>
      </c>
      <c r="G3071" s="231"/>
    </row>
    <row r="3072" spans="1:7">
      <c r="A3072" s="223">
        <v>3</v>
      </c>
      <c r="B3072" s="223"/>
      <c r="C3072" s="223" t="s">
        <v>1343</v>
      </c>
      <c r="D3072" s="216" t="s">
        <v>1344</v>
      </c>
      <c r="E3072" s="238">
        <v>50</v>
      </c>
      <c r="F3072" s="238" t="s">
        <v>1259</v>
      </c>
      <c r="G3072" s="224"/>
    </row>
    <row r="3073" spans="1:7">
      <c r="A3073" s="223">
        <v>4</v>
      </c>
      <c r="B3073" s="223"/>
      <c r="C3073" s="223" t="s">
        <v>1383</v>
      </c>
      <c r="D3073" s="238" t="s">
        <v>2012</v>
      </c>
      <c r="E3073" s="238">
        <v>50</v>
      </c>
      <c r="F3073" s="238" t="s">
        <v>1259</v>
      </c>
      <c r="G3073" s="224"/>
    </row>
    <row r="3074" spans="1:7">
      <c r="A3074" s="223">
        <v>5</v>
      </c>
      <c r="B3074" s="223"/>
      <c r="C3074" s="223" t="s">
        <v>1450</v>
      </c>
      <c r="D3074" s="217" t="s">
        <v>1334</v>
      </c>
      <c r="E3074" s="238">
        <v>360</v>
      </c>
      <c r="F3074" s="238" t="s">
        <v>789</v>
      </c>
      <c r="G3074" s="231"/>
    </row>
    <row r="3075" spans="1:7">
      <c r="A3075" s="223">
        <v>6</v>
      </c>
      <c r="B3075" s="223"/>
      <c r="C3075" s="223" t="s">
        <v>1292</v>
      </c>
      <c r="D3075" s="216" t="s">
        <v>1413</v>
      </c>
      <c r="E3075" s="238">
        <f>100+100</f>
        <v>200</v>
      </c>
      <c r="F3075" s="238" t="s">
        <v>1397</v>
      </c>
      <c r="G3075" s="224"/>
    </row>
    <row r="3076" spans="1:7">
      <c r="A3076" s="223">
        <v>7</v>
      </c>
      <c r="B3076" s="223"/>
      <c r="C3076" s="223" t="s">
        <v>1493</v>
      </c>
      <c r="D3076" s="216" t="s">
        <v>1600</v>
      </c>
      <c r="E3076" s="238">
        <f>100+180</f>
        <v>280</v>
      </c>
      <c r="F3076" s="238" t="s">
        <v>1397</v>
      </c>
      <c r="G3076" s="224"/>
    </row>
    <row r="3077" spans="1:7">
      <c r="A3077" s="223">
        <v>8</v>
      </c>
      <c r="B3077" s="223"/>
      <c r="C3077" s="223" t="s">
        <v>672</v>
      </c>
      <c r="D3077" s="216" t="s">
        <v>1480</v>
      </c>
      <c r="E3077" s="238">
        <f>100+200</f>
        <v>300</v>
      </c>
      <c r="F3077" s="238" t="s">
        <v>1315</v>
      </c>
      <c r="G3077" s="224"/>
    </row>
    <row r="3078" spans="1:7">
      <c r="A3078" s="223">
        <v>9</v>
      </c>
      <c r="B3078" s="223"/>
      <c r="C3078" s="223" t="s">
        <v>2016</v>
      </c>
      <c r="D3078" s="238" t="s">
        <v>2012</v>
      </c>
      <c r="E3078" s="238">
        <f>100+100+100</f>
        <v>300</v>
      </c>
      <c r="F3078" s="238" t="s">
        <v>1264</v>
      </c>
      <c r="G3078" s="224"/>
    </row>
    <row r="3079" spans="1:7">
      <c r="A3079" s="223">
        <v>10</v>
      </c>
      <c r="B3079" s="223"/>
      <c r="C3079" s="223" t="s">
        <v>2017</v>
      </c>
      <c r="D3079" s="238" t="s">
        <v>3210</v>
      </c>
      <c r="E3079" s="238">
        <f>100+200+100</f>
        <v>400</v>
      </c>
      <c r="F3079" s="238" t="s">
        <v>1315</v>
      </c>
      <c r="G3079" s="231"/>
    </row>
    <row r="3080" spans="1:7" ht="24">
      <c r="A3080" s="219" t="s">
        <v>620</v>
      </c>
      <c r="B3080" s="220"/>
      <c r="C3080" s="220"/>
      <c r="D3080" s="224"/>
      <c r="E3080" s="224">
        <f>SUM(E3070:E3079)</f>
        <v>2040</v>
      </c>
      <c r="F3080" s="223" t="s">
        <v>3085</v>
      </c>
      <c r="G3080" s="224" t="s">
        <v>1265</v>
      </c>
    </row>
    <row r="3081" spans="1:7">
      <c r="A3081" s="229"/>
      <c r="B3081" s="229"/>
      <c r="C3081" s="229"/>
      <c r="D3081" s="229"/>
      <c r="E3081" s="230"/>
      <c r="F3081" s="230"/>
      <c r="G3081" s="229"/>
    </row>
    <row r="3082" spans="1:7" ht="18.75">
      <c r="A3082" s="234" t="s">
        <v>395</v>
      </c>
      <c r="B3082" s="234"/>
      <c r="C3082" s="234"/>
      <c r="D3082" s="234"/>
      <c r="E3082" s="234"/>
      <c r="F3082" s="234"/>
      <c r="G3082" s="234"/>
    </row>
    <row r="3083" spans="1:7" ht="36">
      <c r="A3083" s="215" t="s">
        <v>594</v>
      </c>
      <c r="B3083" s="215" t="s">
        <v>595</v>
      </c>
      <c r="C3083" s="215" t="s">
        <v>596</v>
      </c>
      <c r="D3083" s="215" t="s">
        <v>597</v>
      </c>
      <c r="E3083" s="215" t="s">
        <v>598</v>
      </c>
      <c r="F3083" s="215" t="s">
        <v>2754</v>
      </c>
      <c r="G3083" s="215" t="s">
        <v>2755</v>
      </c>
    </row>
    <row r="3084" spans="1:7">
      <c r="A3084" s="237">
        <v>1</v>
      </c>
      <c r="B3084" s="237"/>
      <c r="C3084" s="223" t="s">
        <v>1327</v>
      </c>
      <c r="D3084" s="223" t="s">
        <v>2018</v>
      </c>
      <c r="E3084" s="223">
        <v>40</v>
      </c>
      <c r="F3084" s="223" t="s">
        <v>1259</v>
      </c>
      <c r="G3084" s="239"/>
    </row>
    <row r="3085" spans="1:7">
      <c r="A3085" s="237">
        <v>2</v>
      </c>
      <c r="B3085" s="237"/>
      <c r="C3085" s="223" t="s">
        <v>627</v>
      </c>
      <c r="D3085" s="223" t="s">
        <v>1370</v>
      </c>
      <c r="E3085" s="223">
        <v>40</v>
      </c>
      <c r="F3085" s="223" t="s">
        <v>1259</v>
      </c>
      <c r="G3085" s="239"/>
    </row>
    <row r="3086" spans="1:7">
      <c r="A3086" s="237">
        <v>3</v>
      </c>
      <c r="B3086" s="237"/>
      <c r="C3086" s="223" t="s">
        <v>1343</v>
      </c>
      <c r="D3086" s="223" t="s">
        <v>1344</v>
      </c>
      <c r="E3086" s="223">
        <v>100</v>
      </c>
      <c r="F3086" s="223" t="s">
        <v>1259</v>
      </c>
      <c r="G3086" s="239"/>
    </row>
    <row r="3087" spans="1:7">
      <c r="A3087" s="237">
        <v>4</v>
      </c>
      <c r="B3087" s="237"/>
      <c r="C3087" s="223" t="s">
        <v>1376</v>
      </c>
      <c r="D3087" s="223" t="s">
        <v>2019</v>
      </c>
      <c r="E3087" s="223">
        <v>500</v>
      </c>
      <c r="F3087" s="223" t="s">
        <v>1264</v>
      </c>
      <c r="G3087" s="239"/>
    </row>
    <row r="3088" spans="1:7">
      <c r="A3088" s="237">
        <v>5</v>
      </c>
      <c r="B3088" s="237"/>
      <c r="C3088" s="223" t="s">
        <v>1383</v>
      </c>
      <c r="D3088" s="223" t="s">
        <v>2020</v>
      </c>
      <c r="E3088" s="223">
        <v>40</v>
      </c>
      <c r="F3088" s="223" t="s">
        <v>1264</v>
      </c>
      <c r="G3088" s="239"/>
    </row>
    <row r="3089" spans="1:7">
      <c r="A3089" s="237">
        <v>6</v>
      </c>
      <c r="B3089" s="237"/>
      <c r="C3089" s="223" t="s">
        <v>1350</v>
      </c>
      <c r="D3089" s="223" t="s">
        <v>1351</v>
      </c>
      <c r="E3089" s="223">
        <f>100+100</f>
        <v>200</v>
      </c>
      <c r="F3089" s="223" t="s">
        <v>1264</v>
      </c>
      <c r="G3089" s="239"/>
    </row>
    <row r="3090" spans="1:7">
      <c r="A3090" s="237">
        <v>7</v>
      </c>
      <c r="B3090" s="237"/>
      <c r="C3090" s="223" t="s">
        <v>805</v>
      </c>
      <c r="D3090" s="223" t="s">
        <v>1349</v>
      </c>
      <c r="E3090" s="223">
        <f>100+70</f>
        <v>170</v>
      </c>
      <c r="F3090" s="223" t="s">
        <v>1264</v>
      </c>
      <c r="G3090" s="239"/>
    </row>
    <row r="3091" spans="1:7">
      <c r="A3091" s="237">
        <v>8</v>
      </c>
      <c r="B3091" s="237"/>
      <c r="C3091" s="223" t="s">
        <v>1042</v>
      </c>
      <c r="D3091" s="223" t="s">
        <v>1445</v>
      </c>
      <c r="E3091" s="223">
        <f>100+100</f>
        <v>200</v>
      </c>
      <c r="F3091" s="223" t="s">
        <v>1264</v>
      </c>
      <c r="G3091" s="239"/>
    </row>
    <row r="3092" spans="1:7">
      <c r="A3092" s="237">
        <v>9</v>
      </c>
      <c r="B3092" s="237"/>
      <c r="C3092" s="223" t="s">
        <v>1353</v>
      </c>
      <c r="D3092" s="223" t="s">
        <v>1444</v>
      </c>
      <c r="E3092" s="223">
        <f>100+50+5*18</f>
        <v>240</v>
      </c>
      <c r="F3092" s="223" t="s">
        <v>1264</v>
      </c>
      <c r="G3092" s="239"/>
    </row>
    <row r="3093" spans="1:7">
      <c r="A3093" s="237">
        <v>10</v>
      </c>
      <c r="B3093" s="237"/>
      <c r="C3093" s="223" t="s">
        <v>1292</v>
      </c>
      <c r="D3093" s="223" t="s">
        <v>1444</v>
      </c>
      <c r="E3093" s="223">
        <f>100+100</f>
        <v>200</v>
      </c>
      <c r="F3093" s="223" t="s">
        <v>1264</v>
      </c>
      <c r="G3093" s="239"/>
    </row>
    <row r="3094" spans="1:7">
      <c r="A3094" s="237">
        <v>11</v>
      </c>
      <c r="B3094" s="237"/>
      <c r="C3094" s="223" t="s">
        <v>1506</v>
      </c>
      <c r="D3094" s="223" t="s">
        <v>1444</v>
      </c>
      <c r="E3094" s="223">
        <f>100+100+100</f>
        <v>300</v>
      </c>
      <c r="F3094" s="223" t="s">
        <v>1264</v>
      </c>
      <c r="G3094" s="239"/>
    </row>
    <row r="3095" spans="1:7" ht="24">
      <c r="A3095" s="219" t="s">
        <v>620</v>
      </c>
      <c r="B3095" s="220"/>
      <c r="C3095" s="220"/>
      <c r="D3095" s="224"/>
      <c r="E3095" s="224">
        <f>SUM(E3084:E3094)</f>
        <v>2030</v>
      </c>
      <c r="F3095" s="223" t="s">
        <v>3085</v>
      </c>
      <c r="G3095" s="224" t="s">
        <v>1357</v>
      </c>
    </row>
    <row r="3096" spans="1:7">
      <c r="A3096" s="229"/>
      <c r="B3096" s="229"/>
      <c r="C3096" s="229"/>
      <c r="D3096" s="229"/>
      <c r="E3096" s="230"/>
      <c r="F3096" s="230"/>
      <c r="G3096" s="229"/>
    </row>
    <row r="3097" spans="1:7" ht="18.75">
      <c r="A3097" s="234" t="s">
        <v>396</v>
      </c>
      <c r="B3097" s="234"/>
      <c r="C3097" s="234"/>
      <c r="D3097" s="234"/>
      <c r="E3097" s="234"/>
      <c r="F3097" s="234"/>
      <c r="G3097" s="234"/>
    </row>
    <row r="3098" spans="1:7" ht="36">
      <c r="A3098" s="215" t="s">
        <v>594</v>
      </c>
      <c r="B3098" s="215" t="s">
        <v>595</v>
      </c>
      <c r="C3098" s="215" t="s">
        <v>596</v>
      </c>
      <c r="D3098" s="215" t="s">
        <v>597</v>
      </c>
      <c r="E3098" s="215" t="s">
        <v>598</v>
      </c>
      <c r="F3098" s="215" t="s">
        <v>2754</v>
      </c>
      <c r="G3098" s="215" t="s">
        <v>2755</v>
      </c>
    </row>
    <row r="3099" spans="1:7">
      <c r="A3099" s="218">
        <v>1</v>
      </c>
      <c r="B3099" s="218"/>
      <c r="C3099" s="223" t="s">
        <v>1327</v>
      </c>
      <c r="D3099" s="232" t="s">
        <v>2021</v>
      </c>
      <c r="E3099" s="224">
        <v>40</v>
      </c>
      <c r="F3099" s="258" t="s">
        <v>1259</v>
      </c>
      <c r="G3099" s="239"/>
    </row>
    <row r="3100" spans="1:7">
      <c r="A3100" s="218">
        <v>2</v>
      </c>
      <c r="B3100" s="218"/>
      <c r="C3100" s="223" t="s">
        <v>627</v>
      </c>
      <c r="D3100" s="218" t="s">
        <v>1370</v>
      </c>
      <c r="E3100" s="224">
        <v>40</v>
      </c>
      <c r="F3100" s="258" t="s">
        <v>1259</v>
      </c>
      <c r="G3100" s="239"/>
    </row>
    <row r="3101" spans="1:7">
      <c r="A3101" s="218">
        <v>3</v>
      </c>
      <c r="B3101" s="218"/>
      <c r="C3101" s="223" t="s">
        <v>1343</v>
      </c>
      <c r="D3101" s="218" t="s">
        <v>1344</v>
      </c>
      <c r="E3101" s="224">
        <v>100</v>
      </c>
      <c r="F3101" s="258" t="s">
        <v>1259</v>
      </c>
      <c r="G3101" s="239"/>
    </row>
    <row r="3102" spans="1:7">
      <c r="A3102" s="218">
        <v>4</v>
      </c>
      <c r="B3102" s="218"/>
      <c r="C3102" s="223" t="s">
        <v>1383</v>
      </c>
      <c r="D3102" s="232" t="s">
        <v>2021</v>
      </c>
      <c r="E3102" s="224">
        <v>40</v>
      </c>
      <c r="F3102" s="258" t="s">
        <v>1259</v>
      </c>
      <c r="G3102" s="239"/>
    </row>
    <row r="3103" spans="1:7">
      <c r="A3103" s="218">
        <v>5</v>
      </c>
      <c r="B3103" s="218"/>
      <c r="C3103" s="223" t="s">
        <v>1787</v>
      </c>
      <c r="D3103" s="232" t="s">
        <v>2021</v>
      </c>
      <c r="E3103" s="224">
        <v>200</v>
      </c>
      <c r="F3103" s="258" t="s">
        <v>1264</v>
      </c>
      <c r="G3103" s="239"/>
    </row>
    <row r="3104" spans="1:7">
      <c r="A3104" s="218">
        <v>6</v>
      </c>
      <c r="B3104" s="218"/>
      <c r="C3104" s="223" t="s">
        <v>1350</v>
      </c>
      <c r="D3104" s="218" t="s">
        <v>1351</v>
      </c>
      <c r="E3104" s="224">
        <f>100+100</f>
        <v>200</v>
      </c>
      <c r="F3104" s="258" t="s">
        <v>1264</v>
      </c>
      <c r="G3104" s="239"/>
    </row>
    <row r="3105" spans="1:7">
      <c r="A3105" s="218">
        <v>7</v>
      </c>
      <c r="B3105" s="218"/>
      <c r="C3105" s="223" t="s">
        <v>999</v>
      </c>
      <c r="D3105" s="218" t="s">
        <v>1365</v>
      </c>
      <c r="E3105" s="224">
        <f>100+60</f>
        <v>160</v>
      </c>
      <c r="F3105" s="258" t="s">
        <v>1264</v>
      </c>
      <c r="G3105" s="239"/>
    </row>
    <row r="3106" spans="1:7">
      <c r="A3106" s="218">
        <v>8</v>
      </c>
      <c r="B3106" s="218"/>
      <c r="C3106" s="223" t="s">
        <v>805</v>
      </c>
      <c r="D3106" s="218" t="s">
        <v>1349</v>
      </c>
      <c r="E3106" s="224">
        <f>100+70</f>
        <v>170</v>
      </c>
      <c r="F3106" s="258" t="s">
        <v>1264</v>
      </c>
      <c r="G3106" s="239"/>
    </row>
    <row r="3107" spans="1:7">
      <c r="A3107" s="218">
        <v>9</v>
      </c>
      <c r="B3107" s="218"/>
      <c r="C3107" s="223" t="s">
        <v>1042</v>
      </c>
      <c r="D3107" s="218" t="s">
        <v>2022</v>
      </c>
      <c r="E3107" s="224">
        <f>100+100</f>
        <v>200</v>
      </c>
      <c r="F3107" s="258" t="s">
        <v>1264</v>
      </c>
      <c r="G3107" s="239"/>
    </row>
    <row r="3108" spans="1:7">
      <c r="A3108" s="218">
        <v>10</v>
      </c>
      <c r="B3108" s="218"/>
      <c r="C3108" s="223" t="s">
        <v>1353</v>
      </c>
      <c r="D3108" s="218" t="s">
        <v>1444</v>
      </c>
      <c r="E3108" s="224">
        <f>100+50+18*5</f>
        <v>240</v>
      </c>
      <c r="F3108" s="258" t="s">
        <v>1264</v>
      </c>
      <c r="G3108" s="239"/>
    </row>
    <row r="3109" spans="1:7">
      <c r="A3109" s="218">
        <v>11</v>
      </c>
      <c r="B3109" s="218"/>
      <c r="C3109" s="223" t="s">
        <v>1292</v>
      </c>
      <c r="D3109" s="218" t="s">
        <v>2022</v>
      </c>
      <c r="E3109" s="224">
        <f>100+100</f>
        <v>200</v>
      </c>
      <c r="F3109" s="258" t="s">
        <v>1264</v>
      </c>
      <c r="G3109" s="239"/>
    </row>
    <row r="3110" spans="1:7">
      <c r="A3110" s="218">
        <v>12</v>
      </c>
      <c r="B3110" s="218"/>
      <c r="C3110" s="223" t="s">
        <v>1506</v>
      </c>
      <c r="D3110" s="218" t="s">
        <v>1444</v>
      </c>
      <c r="E3110" s="224">
        <f>100+100+100</f>
        <v>300</v>
      </c>
      <c r="F3110" s="258" t="s">
        <v>1264</v>
      </c>
      <c r="G3110" s="239"/>
    </row>
    <row r="3111" spans="1:7" ht="24">
      <c r="A3111" s="219" t="s">
        <v>620</v>
      </c>
      <c r="B3111" s="220"/>
      <c r="C3111" s="220"/>
      <c r="D3111" s="224"/>
      <c r="E3111" s="224">
        <f>SUM(E3099:E3110)</f>
        <v>1890</v>
      </c>
      <c r="F3111" s="223" t="s">
        <v>3085</v>
      </c>
      <c r="G3111" s="224" t="s">
        <v>1357</v>
      </c>
    </row>
    <row r="3112" spans="1:7">
      <c r="A3112" s="229"/>
      <c r="B3112" s="229"/>
      <c r="C3112" s="229"/>
      <c r="D3112" s="229"/>
      <c r="E3112" s="230"/>
      <c r="F3112" s="230"/>
      <c r="G3112" s="229"/>
    </row>
    <row r="3113" spans="1:7" ht="18.75">
      <c r="A3113" s="234" t="s">
        <v>397</v>
      </c>
      <c r="B3113" s="234"/>
      <c r="C3113" s="234"/>
      <c r="D3113" s="234"/>
      <c r="E3113" s="234"/>
      <c r="F3113" s="234"/>
      <c r="G3113" s="234"/>
    </row>
    <row r="3114" spans="1:7" ht="36">
      <c r="A3114" s="215" t="s">
        <v>594</v>
      </c>
      <c r="B3114" s="215" t="s">
        <v>595</v>
      </c>
      <c r="C3114" s="215" t="s">
        <v>596</v>
      </c>
      <c r="D3114" s="215" t="s">
        <v>597</v>
      </c>
      <c r="E3114" s="215" t="s">
        <v>598</v>
      </c>
      <c r="F3114" s="215" t="s">
        <v>2754</v>
      </c>
      <c r="G3114" s="215" t="s">
        <v>2755</v>
      </c>
    </row>
    <row r="3115" spans="1:7">
      <c r="A3115" s="218">
        <v>1</v>
      </c>
      <c r="B3115" s="218"/>
      <c r="C3115" s="223" t="s">
        <v>1327</v>
      </c>
      <c r="D3115" s="232" t="s">
        <v>2021</v>
      </c>
      <c r="E3115" s="224">
        <v>40</v>
      </c>
      <c r="F3115" s="258" t="s">
        <v>1259</v>
      </c>
      <c r="G3115" s="239"/>
    </row>
    <row r="3116" spans="1:7">
      <c r="A3116" s="218">
        <v>2</v>
      </c>
      <c r="B3116" s="218"/>
      <c r="C3116" s="223" t="s">
        <v>627</v>
      </c>
      <c r="D3116" s="218" t="s">
        <v>1370</v>
      </c>
      <c r="E3116" s="224">
        <v>40</v>
      </c>
      <c r="F3116" s="258" t="s">
        <v>1259</v>
      </c>
      <c r="G3116" s="239"/>
    </row>
    <row r="3117" spans="1:7">
      <c r="A3117" s="218">
        <v>3</v>
      </c>
      <c r="B3117" s="218"/>
      <c r="C3117" s="223" t="s">
        <v>1343</v>
      </c>
      <c r="D3117" s="218" t="s">
        <v>1344</v>
      </c>
      <c r="E3117" s="224">
        <v>100</v>
      </c>
      <c r="F3117" s="258" t="s">
        <v>1259</v>
      </c>
      <c r="G3117" s="239"/>
    </row>
    <row r="3118" spans="1:7">
      <c r="A3118" s="218">
        <v>4</v>
      </c>
      <c r="B3118" s="218"/>
      <c r="C3118" s="223" t="s">
        <v>650</v>
      </c>
      <c r="D3118" s="232" t="s">
        <v>2021</v>
      </c>
      <c r="E3118" s="224">
        <v>100</v>
      </c>
      <c r="F3118" s="258" t="s">
        <v>1264</v>
      </c>
      <c r="G3118" s="239"/>
    </row>
    <row r="3119" spans="1:7">
      <c r="A3119" s="218">
        <v>5</v>
      </c>
      <c r="B3119" s="218"/>
      <c r="C3119" s="223" t="s">
        <v>805</v>
      </c>
      <c r="D3119" s="218" t="s">
        <v>1349</v>
      </c>
      <c r="E3119" s="224">
        <f>100+70</f>
        <v>170</v>
      </c>
      <c r="F3119" s="258" t="s">
        <v>1264</v>
      </c>
      <c r="G3119" s="239"/>
    </row>
    <row r="3120" spans="1:7" ht="24">
      <c r="A3120" s="219" t="s">
        <v>620</v>
      </c>
      <c r="B3120" s="220"/>
      <c r="C3120" s="220"/>
      <c r="D3120" s="224"/>
      <c r="E3120" s="224">
        <f>SUM(E3115:E3119)</f>
        <v>450</v>
      </c>
      <c r="F3120" s="223" t="s">
        <v>3085</v>
      </c>
      <c r="G3120" s="224" t="s">
        <v>1357</v>
      </c>
    </row>
    <row r="3121" spans="1:7">
      <c r="A3121" s="225"/>
      <c r="B3121" s="225"/>
      <c r="C3121" s="225"/>
      <c r="D3121" s="225"/>
      <c r="E3121" s="226"/>
      <c r="F3121" s="226"/>
      <c r="G3121" s="225"/>
    </row>
    <row r="3122" spans="1:7" ht="18.75">
      <c r="A3122" s="234" t="s">
        <v>399</v>
      </c>
      <c r="B3122" s="234"/>
      <c r="C3122" s="234"/>
      <c r="D3122" s="234"/>
      <c r="E3122" s="234"/>
      <c r="F3122" s="234"/>
      <c r="G3122" s="234"/>
    </row>
    <row r="3123" spans="1:7" ht="36">
      <c r="A3123" s="215" t="s">
        <v>594</v>
      </c>
      <c r="B3123" s="215" t="s">
        <v>595</v>
      </c>
      <c r="C3123" s="215" t="s">
        <v>596</v>
      </c>
      <c r="D3123" s="215" t="s">
        <v>597</v>
      </c>
      <c r="E3123" s="215" t="s">
        <v>598</v>
      </c>
      <c r="F3123" s="215" t="s">
        <v>2754</v>
      </c>
      <c r="G3123" s="215" t="s">
        <v>2755</v>
      </c>
    </row>
    <row r="3124" spans="1:7">
      <c r="A3124" s="239">
        <v>1</v>
      </c>
      <c r="B3124" s="239"/>
      <c r="C3124" s="224" t="s">
        <v>1383</v>
      </c>
      <c r="D3124" s="224" t="s">
        <v>1762</v>
      </c>
      <c r="E3124" s="224">
        <v>50</v>
      </c>
      <c r="F3124" s="231" t="s">
        <v>1259</v>
      </c>
      <c r="G3124" s="231"/>
    </row>
    <row r="3125" spans="1:7">
      <c r="A3125" s="239">
        <v>2</v>
      </c>
      <c r="B3125" s="239"/>
      <c r="C3125" s="224" t="s">
        <v>1353</v>
      </c>
      <c r="D3125" s="224" t="s">
        <v>1762</v>
      </c>
      <c r="E3125" s="224">
        <f>100+50</f>
        <v>150</v>
      </c>
      <c r="F3125" s="231" t="s">
        <v>1259</v>
      </c>
      <c r="G3125" s="231"/>
    </row>
    <row r="3126" spans="1:7">
      <c r="A3126" s="239">
        <v>3</v>
      </c>
      <c r="B3126" s="239"/>
      <c r="C3126" s="224" t="s">
        <v>1292</v>
      </c>
      <c r="D3126" s="224" t="s">
        <v>1762</v>
      </c>
      <c r="E3126" s="224">
        <f>100+100</f>
        <v>200</v>
      </c>
      <c r="F3126" s="231" t="s">
        <v>1259</v>
      </c>
      <c r="G3126" s="231"/>
    </row>
    <row r="3127" spans="1:7">
      <c r="A3127" s="239">
        <v>4</v>
      </c>
      <c r="B3127" s="239"/>
      <c r="C3127" s="224" t="s">
        <v>1759</v>
      </c>
      <c r="D3127" s="224" t="s">
        <v>1762</v>
      </c>
      <c r="E3127" s="223">
        <f>100+24*5</f>
        <v>220</v>
      </c>
      <c r="F3127" s="231" t="s">
        <v>1259</v>
      </c>
      <c r="G3127" s="231"/>
    </row>
    <row r="3128" spans="1:7">
      <c r="A3128" s="239">
        <v>5</v>
      </c>
      <c r="B3128" s="239"/>
      <c r="C3128" s="224" t="s">
        <v>2023</v>
      </c>
      <c r="D3128" s="224" t="s">
        <v>2024</v>
      </c>
      <c r="E3128" s="223">
        <f>100+100</f>
        <v>200</v>
      </c>
      <c r="F3128" s="231" t="s">
        <v>1259</v>
      </c>
      <c r="G3128" s="231"/>
    </row>
    <row r="3129" spans="1:7">
      <c r="A3129" s="239">
        <v>6</v>
      </c>
      <c r="B3129" s="239"/>
      <c r="C3129" s="224" t="s">
        <v>1756</v>
      </c>
      <c r="D3129" s="224" t="s">
        <v>1762</v>
      </c>
      <c r="E3129" s="223">
        <f>100+1200*8</f>
        <v>9700</v>
      </c>
      <c r="F3129" s="231" t="s">
        <v>1859</v>
      </c>
      <c r="G3129" s="231"/>
    </row>
    <row r="3130" spans="1:7" ht="24">
      <c r="A3130" s="219" t="s">
        <v>620</v>
      </c>
      <c r="B3130" s="220"/>
      <c r="C3130" s="220"/>
      <c r="D3130" s="224"/>
      <c r="E3130" s="223">
        <f>SUM(E3124:E3129)</f>
        <v>10520</v>
      </c>
      <c r="F3130" s="223" t="s">
        <v>3085</v>
      </c>
      <c r="G3130" s="224" t="s">
        <v>1357</v>
      </c>
    </row>
    <row r="3131" spans="1:7">
      <c r="A3131" s="229"/>
      <c r="B3131" s="229"/>
      <c r="C3131" s="229"/>
      <c r="D3131" s="229"/>
      <c r="E3131" s="230"/>
      <c r="F3131" s="230"/>
      <c r="G3131" s="229"/>
    </row>
    <row r="3132" spans="1:7" ht="18.75">
      <c r="A3132" s="234" t="s">
        <v>400</v>
      </c>
      <c r="B3132" s="234"/>
      <c r="C3132" s="234"/>
      <c r="D3132" s="234"/>
      <c r="E3132" s="234"/>
      <c r="F3132" s="234"/>
      <c r="G3132" s="234"/>
    </row>
    <row r="3133" spans="1:7" ht="36">
      <c r="A3133" s="215" t="s">
        <v>594</v>
      </c>
      <c r="B3133" s="215" t="s">
        <v>595</v>
      </c>
      <c r="C3133" s="215" t="s">
        <v>596</v>
      </c>
      <c r="D3133" s="215" t="s">
        <v>597</v>
      </c>
      <c r="E3133" s="215" t="s">
        <v>598</v>
      </c>
      <c r="F3133" s="215" t="s">
        <v>2754</v>
      </c>
      <c r="G3133" s="215" t="s">
        <v>2755</v>
      </c>
    </row>
    <row r="3134" spans="1:7">
      <c r="A3134" s="239">
        <v>1</v>
      </c>
      <c r="B3134" s="239"/>
      <c r="C3134" s="224" t="s">
        <v>1736</v>
      </c>
      <c r="D3134" s="224" t="s">
        <v>2025</v>
      </c>
      <c r="E3134" s="223">
        <f>100+100</f>
        <v>200</v>
      </c>
      <c r="F3134" s="231" t="s">
        <v>1259</v>
      </c>
      <c r="G3134" s="231"/>
    </row>
    <row r="3135" spans="1:7">
      <c r="A3135" s="239">
        <v>2</v>
      </c>
      <c r="B3135" s="239"/>
      <c r="C3135" s="224" t="s">
        <v>669</v>
      </c>
      <c r="D3135" s="224" t="s">
        <v>2025</v>
      </c>
      <c r="E3135" s="223">
        <f>100+380</f>
        <v>480</v>
      </c>
      <c r="F3135" s="231" t="s">
        <v>1259</v>
      </c>
      <c r="G3135" s="231"/>
    </row>
    <row r="3136" spans="1:7">
      <c r="A3136" s="239">
        <v>3</v>
      </c>
      <c r="B3136" s="239"/>
      <c r="C3136" s="224" t="s">
        <v>2026</v>
      </c>
      <c r="D3136" s="224" t="s">
        <v>2025</v>
      </c>
      <c r="E3136" s="223">
        <f>100+200</f>
        <v>300</v>
      </c>
      <c r="F3136" s="231" t="s">
        <v>1259</v>
      </c>
      <c r="G3136" s="231"/>
    </row>
    <row r="3137" spans="1:7">
      <c r="A3137" s="239">
        <v>4</v>
      </c>
      <c r="B3137" s="239"/>
      <c r="C3137" s="224" t="s">
        <v>1760</v>
      </c>
      <c r="D3137" s="224" t="s">
        <v>2025</v>
      </c>
      <c r="E3137" s="223">
        <f>100+200</f>
        <v>300</v>
      </c>
      <c r="F3137" s="231" t="s">
        <v>1259</v>
      </c>
      <c r="G3137" s="231"/>
    </row>
    <row r="3138" spans="1:7" ht="24">
      <c r="A3138" s="219" t="s">
        <v>620</v>
      </c>
      <c r="B3138" s="220"/>
      <c r="C3138" s="220"/>
      <c r="D3138" s="224"/>
      <c r="E3138" s="223">
        <f>SUM(E3134:E3137)</f>
        <v>1280</v>
      </c>
      <c r="F3138" s="223" t="s">
        <v>3085</v>
      </c>
      <c r="G3138" s="224" t="s">
        <v>1357</v>
      </c>
    </row>
    <row r="3139" spans="1:7">
      <c r="A3139" s="229"/>
      <c r="B3139" s="229"/>
      <c r="C3139" s="229"/>
      <c r="D3139" s="229"/>
      <c r="E3139" s="230"/>
      <c r="F3139" s="230"/>
      <c r="G3139" s="229"/>
    </row>
    <row r="3140" spans="1:7" ht="18.75">
      <c r="A3140" s="234" t="s">
        <v>401</v>
      </c>
      <c r="B3140" s="234"/>
      <c r="C3140" s="234"/>
      <c r="D3140" s="234"/>
      <c r="E3140" s="234"/>
      <c r="F3140" s="234"/>
      <c r="G3140" s="234"/>
    </row>
    <row r="3141" spans="1:7" ht="36">
      <c r="A3141" s="215" t="s">
        <v>594</v>
      </c>
      <c r="B3141" s="215" t="s">
        <v>595</v>
      </c>
      <c r="C3141" s="215" t="s">
        <v>596</v>
      </c>
      <c r="D3141" s="215" t="s">
        <v>597</v>
      </c>
      <c r="E3141" s="215" t="s">
        <v>598</v>
      </c>
      <c r="F3141" s="215" t="s">
        <v>2754</v>
      </c>
      <c r="G3141" s="215" t="s">
        <v>2755</v>
      </c>
    </row>
    <row r="3142" spans="1:7">
      <c r="A3142" s="239">
        <v>1</v>
      </c>
      <c r="B3142" s="239"/>
      <c r="C3142" s="224" t="s">
        <v>2027</v>
      </c>
      <c r="D3142" s="224" t="s">
        <v>1762</v>
      </c>
      <c r="E3142" s="224">
        <v>40</v>
      </c>
      <c r="F3142" s="231" t="s">
        <v>1259</v>
      </c>
      <c r="G3142" s="223"/>
    </row>
    <row r="3143" spans="1:7">
      <c r="A3143" s="239">
        <v>2</v>
      </c>
      <c r="B3143" s="239"/>
      <c r="C3143" s="224" t="s">
        <v>2028</v>
      </c>
      <c r="D3143" s="224" t="s">
        <v>1762</v>
      </c>
      <c r="E3143" s="224">
        <v>100</v>
      </c>
      <c r="F3143" s="231" t="s">
        <v>1259</v>
      </c>
      <c r="G3143" s="231"/>
    </row>
    <row r="3144" spans="1:7">
      <c r="A3144" s="239">
        <v>3</v>
      </c>
      <c r="B3144" s="239"/>
      <c r="C3144" s="224" t="s">
        <v>2029</v>
      </c>
      <c r="D3144" s="224" t="s">
        <v>1737</v>
      </c>
      <c r="E3144" s="224">
        <f>100+70</f>
        <v>170</v>
      </c>
      <c r="F3144" s="231" t="s">
        <v>1259</v>
      </c>
      <c r="G3144" s="231"/>
    </row>
    <row r="3145" spans="1:7">
      <c r="A3145" s="239">
        <v>4</v>
      </c>
      <c r="B3145" s="239"/>
      <c r="C3145" s="224" t="s">
        <v>1736</v>
      </c>
      <c r="D3145" s="224" t="s">
        <v>2025</v>
      </c>
      <c r="E3145" s="223">
        <f>100+100</f>
        <v>200</v>
      </c>
      <c r="F3145" s="231" t="s">
        <v>1259</v>
      </c>
      <c r="G3145" s="231"/>
    </row>
    <row r="3146" spans="1:7" ht="24">
      <c r="A3146" s="219" t="s">
        <v>620</v>
      </c>
      <c r="B3146" s="220"/>
      <c r="C3146" s="220"/>
      <c r="D3146" s="224"/>
      <c r="E3146" s="223">
        <f>SUM(E3142:E3145)</f>
        <v>510</v>
      </c>
      <c r="F3146" s="223" t="s">
        <v>3085</v>
      </c>
      <c r="G3146" s="224" t="s">
        <v>1357</v>
      </c>
    </row>
    <row r="3147" spans="1:7">
      <c r="A3147" s="229"/>
      <c r="B3147" s="229"/>
      <c r="C3147" s="229"/>
      <c r="D3147" s="229"/>
      <c r="E3147" s="230"/>
      <c r="F3147" s="230"/>
      <c r="G3147" s="229"/>
    </row>
    <row r="3148" spans="1:7" ht="18.75">
      <c r="A3148" s="234" t="s">
        <v>402</v>
      </c>
      <c r="B3148" s="234"/>
      <c r="C3148" s="234"/>
      <c r="D3148" s="234"/>
      <c r="E3148" s="234"/>
      <c r="F3148" s="234"/>
      <c r="G3148" s="234"/>
    </row>
    <row r="3149" spans="1:7" ht="36">
      <c r="A3149" s="215" t="s">
        <v>594</v>
      </c>
      <c r="B3149" s="215" t="s">
        <v>595</v>
      </c>
      <c r="C3149" s="215" t="s">
        <v>596</v>
      </c>
      <c r="D3149" s="215" t="s">
        <v>597</v>
      </c>
      <c r="E3149" s="215" t="s">
        <v>598</v>
      </c>
      <c r="F3149" s="215" t="s">
        <v>2754</v>
      </c>
      <c r="G3149" s="215" t="s">
        <v>2755</v>
      </c>
    </row>
    <row r="3150" spans="1:7">
      <c r="A3150" s="239">
        <v>1</v>
      </c>
      <c r="B3150" s="239"/>
      <c r="C3150" s="224" t="s">
        <v>2030</v>
      </c>
      <c r="D3150" s="224" t="s">
        <v>1762</v>
      </c>
      <c r="E3150" s="224">
        <v>80</v>
      </c>
      <c r="F3150" s="231" t="s">
        <v>1259</v>
      </c>
      <c r="G3150" s="231"/>
    </row>
    <row r="3151" spans="1:7" ht="24">
      <c r="A3151" s="219" t="s">
        <v>620</v>
      </c>
      <c r="B3151" s="220"/>
      <c r="C3151" s="220"/>
      <c r="D3151" s="224"/>
      <c r="E3151" s="223">
        <f>SUM(E3150:E3150)</f>
        <v>80</v>
      </c>
      <c r="F3151" s="223" t="s">
        <v>3085</v>
      </c>
      <c r="G3151" s="224" t="s">
        <v>1357</v>
      </c>
    </row>
    <row r="3152" spans="1:7">
      <c r="A3152" s="225"/>
      <c r="B3152" s="225"/>
      <c r="C3152" s="225"/>
      <c r="D3152" s="225"/>
      <c r="E3152" s="226"/>
      <c r="F3152" s="226"/>
      <c r="G3152" s="225"/>
    </row>
    <row r="3153" spans="1:7" ht="18.75">
      <c r="A3153" s="234" t="s">
        <v>403</v>
      </c>
      <c r="B3153" s="234"/>
      <c r="C3153" s="234"/>
      <c r="D3153" s="234"/>
      <c r="E3153" s="234"/>
      <c r="F3153" s="234"/>
      <c r="G3153" s="234"/>
    </row>
    <row r="3154" spans="1:7" ht="36">
      <c r="A3154" s="215" t="s">
        <v>594</v>
      </c>
      <c r="B3154" s="215" t="s">
        <v>595</v>
      </c>
      <c r="C3154" s="215" t="s">
        <v>596</v>
      </c>
      <c r="D3154" s="215" t="s">
        <v>597</v>
      </c>
      <c r="E3154" s="215" t="s">
        <v>598</v>
      </c>
      <c r="F3154" s="215" t="s">
        <v>2754</v>
      </c>
      <c r="G3154" s="215" t="s">
        <v>2755</v>
      </c>
    </row>
    <row r="3155" spans="1:7">
      <c r="A3155" s="239">
        <v>1</v>
      </c>
      <c r="B3155" s="239"/>
      <c r="C3155" s="224" t="s">
        <v>1770</v>
      </c>
      <c r="D3155" s="224" t="s">
        <v>2031</v>
      </c>
      <c r="E3155" s="224">
        <v>300</v>
      </c>
      <c r="F3155" s="231" t="s">
        <v>1264</v>
      </c>
      <c r="G3155" s="231"/>
    </row>
    <row r="3156" spans="1:7" ht="24">
      <c r="A3156" s="219" t="s">
        <v>620</v>
      </c>
      <c r="B3156" s="220"/>
      <c r="C3156" s="220"/>
      <c r="D3156" s="224"/>
      <c r="E3156" s="223">
        <f>SUM(E3155:E3155)</f>
        <v>300</v>
      </c>
      <c r="F3156" s="223" t="s">
        <v>3085</v>
      </c>
      <c r="G3156" s="224" t="s">
        <v>1357</v>
      </c>
    </row>
    <row r="3157" spans="1:7">
      <c r="A3157" s="225"/>
      <c r="B3157" s="225"/>
      <c r="C3157" s="225"/>
      <c r="D3157" s="225"/>
      <c r="E3157" s="226"/>
      <c r="F3157" s="226"/>
      <c r="G3157" s="225"/>
    </row>
    <row r="3158" spans="1:7" ht="18.75">
      <c r="A3158" s="234" t="s">
        <v>407</v>
      </c>
      <c r="B3158" s="234"/>
      <c r="C3158" s="234"/>
      <c r="D3158" s="234"/>
      <c r="E3158" s="234"/>
      <c r="F3158" s="234"/>
      <c r="G3158" s="234"/>
    </row>
    <row r="3159" spans="1:7" ht="36">
      <c r="A3159" s="215" t="s">
        <v>594</v>
      </c>
      <c r="B3159" s="215" t="s">
        <v>595</v>
      </c>
      <c r="C3159" s="215" t="s">
        <v>596</v>
      </c>
      <c r="D3159" s="215" t="s">
        <v>597</v>
      </c>
      <c r="E3159" s="215" t="s">
        <v>598</v>
      </c>
      <c r="F3159" s="215" t="s">
        <v>2754</v>
      </c>
      <c r="G3159" s="215" t="s">
        <v>2755</v>
      </c>
    </row>
    <row r="3160" spans="1:7">
      <c r="A3160" s="237">
        <v>1</v>
      </c>
      <c r="B3160" s="237"/>
      <c r="C3160" s="218" t="s">
        <v>1563</v>
      </c>
      <c r="D3160" s="218" t="s">
        <v>1564</v>
      </c>
      <c r="E3160" s="218">
        <v>3560</v>
      </c>
      <c r="F3160" s="218" t="s">
        <v>1565</v>
      </c>
      <c r="G3160" s="237"/>
    </row>
    <row r="3161" spans="1:7">
      <c r="A3161" s="237">
        <v>2</v>
      </c>
      <c r="B3161" s="237"/>
      <c r="C3161" s="218" t="s">
        <v>1566</v>
      </c>
      <c r="D3161" s="218" t="s">
        <v>1564</v>
      </c>
      <c r="E3161" s="218">
        <v>4360</v>
      </c>
      <c r="F3161" s="218" t="s">
        <v>1567</v>
      </c>
      <c r="G3161" s="237"/>
    </row>
    <row r="3162" spans="1:7" ht="24">
      <c r="A3162" s="219" t="s">
        <v>620</v>
      </c>
      <c r="B3162" s="220"/>
      <c r="C3162" s="220"/>
      <c r="D3162" s="224"/>
      <c r="E3162" s="223">
        <f>SUM(E3160:E3161)</f>
        <v>7920</v>
      </c>
      <c r="F3162" s="223" t="s">
        <v>3085</v>
      </c>
      <c r="G3162" s="224" t="s">
        <v>1357</v>
      </c>
    </row>
    <row r="3163" spans="1:7">
      <c r="A3163" s="225"/>
      <c r="B3163" s="225"/>
      <c r="C3163" s="225"/>
      <c r="D3163" s="225"/>
      <c r="E3163" s="226"/>
      <c r="F3163" s="226"/>
      <c r="G3163" s="225"/>
    </row>
    <row r="3164" spans="1:7" ht="18.75">
      <c r="A3164" s="234" t="s">
        <v>409</v>
      </c>
      <c r="B3164" s="234"/>
      <c r="C3164" s="234"/>
      <c r="D3164" s="234"/>
      <c r="E3164" s="234"/>
      <c r="F3164" s="234"/>
      <c r="G3164" s="234"/>
    </row>
    <row r="3165" spans="1:7" ht="36">
      <c r="A3165" s="215" t="s">
        <v>594</v>
      </c>
      <c r="B3165" s="215" t="s">
        <v>595</v>
      </c>
      <c r="C3165" s="215" t="s">
        <v>596</v>
      </c>
      <c r="D3165" s="215" t="s">
        <v>597</v>
      </c>
      <c r="E3165" s="215" t="s">
        <v>598</v>
      </c>
      <c r="F3165" s="215" t="s">
        <v>2754</v>
      </c>
      <c r="G3165" s="215" t="s">
        <v>2755</v>
      </c>
    </row>
    <row r="3166" spans="1:7">
      <c r="A3166" s="217">
        <v>1</v>
      </c>
      <c r="B3166" s="217"/>
      <c r="C3166" s="217" t="s">
        <v>2032</v>
      </c>
      <c r="D3166" s="217" t="s">
        <v>2033</v>
      </c>
      <c r="E3166" s="224">
        <v>480</v>
      </c>
      <c r="F3166" s="231" t="s">
        <v>1259</v>
      </c>
      <c r="G3166" s="217"/>
    </row>
    <row r="3167" spans="1:7">
      <c r="A3167" s="217">
        <v>2</v>
      </c>
      <c r="B3167" s="217"/>
      <c r="C3167" s="217" t="s">
        <v>2034</v>
      </c>
      <c r="D3167" s="217" t="s">
        <v>2033</v>
      </c>
      <c r="E3167" s="224">
        <v>100</v>
      </c>
      <c r="F3167" s="231" t="s">
        <v>1259</v>
      </c>
      <c r="G3167" s="217"/>
    </row>
    <row r="3168" spans="1:7">
      <c r="A3168" s="217">
        <v>3</v>
      </c>
      <c r="B3168" s="217"/>
      <c r="C3168" s="217" t="s">
        <v>1766</v>
      </c>
      <c r="D3168" s="217" t="s">
        <v>1330</v>
      </c>
      <c r="E3168" s="224">
        <v>200</v>
      </c>
      <c r="F3168" s="231" t="s">
        <v>1259</v>
      </c>
      <c r="G3168" s="217"/>
    </row>
    <row r="3169" spans="1:7">
      <c r="A3169" s="217">
        <v>4</v>
      </c>
      <c r="B3169" s="217"/>
      <c r="C3169" s="217" t="s">
        <v>3211</v>
      </c>
      <c r="D3169" s="217" t="s">
        <v>2033</v>
      </c>
      <c r="E3169" s="224">
        <f>100+280</f>
        <v>380</v>
      </c>
      <c r="F3169" s="231" t="s">
        <v>1259</v>
      </c>
      <c r="G3169" s="217"/>
    </row>
    <row r="3170" spans="1:7">
      <c r="A3170" s="217">
        <v>4</v>
      </c>
      <c r="B3170" s="217"/>
      <c r="C3170" s="217" t="s">
        <v>3212</v>
      </c>
      <c r="D3170" s="217" t="s">
        <v>2033</v>
      </c>
      <c r="E3170" s="224">
        <f t="shared" ref="E3170:E3171" si="4">100+280</f>
        <v>380</v>
      </c>
      <c r="F3170" s="231" t="s">
        <v>1259</v>
      </c>
      <c r="G3170" s="217"/>
    </row>
    <row r="3171" spans="1:7">
      <c r="A3171" s="217">
        <v>4</v>
      </c>
      <c r="B3171" s="217"/>
      <c r="C3171" s="217" t="s">
        <v>3213</v>
      </c>
      <c r="D3171" s="217" t="s">
        <v>2033</v>
      </c>
      <c r="E3171" s="224">
        <f t="shared" si="4"/>
        <v>380</v>
      </c>
      <c r="F3171" s="231" t="s">
        <v>1259</v>
      </c>
      <c r="G3171" s="217"/>
    </row>
    <row r="3172" spans="1:7">
      <c r="A3172" s="217">
        <v>5</v>
      </c>
      <c r="B3172" s="217"/>
      <c r="C3172" s="217" t="s">
        <v>2035</v>
      </c>
      <c r="D3172" s="217" t="s">
        <v>2033</v>
      </c>
      <c r="E3172" s="224">
        <v>600</v>
      </c>
      <c r="F3172" s="231" t="s">
        <v>1259</v>
      </c>
      <c r="G3172" s="217"/>
    </row>
    <row r="3173" spans="1:7">
      <c r="A3173" s="217">
        <v>6</v>
      </c>
      <c r="B3173" s="217"/>
      <c r="C3173" s="217" t="s">
        <v>2036</v>
      </c>
      <c r="D3173" s="217" t="s">
        <v>465</v>
      </c>
      <c r="E3173" s="224">
        <v>4110</v>
      </c>
      <c r="F3173" s="231" t="s">
        <v>1397</v>
      </c>
      <c r="G3173" s="217"/>
    </row>
    <row r="3174" spans="1:7" ht="24">
      <c r="A3174" s="219" t="s">
        <v>620</v>
      </c>
      <c r="B3174" s="220"/>
      <c r="C3174" s="220"/>
      <c r="D3174" s="224"/>
      <c r="E3174" s="224">
        <f>SUM(E3166:E3173)</f>
        <v>6630</v>
      </c>
      <c r="F3174" s="223" t="s">
        <v>3085</v>
      </c>
      <c r="G3174" s="224" t="s">
        <v>1357</v>
      </c>
    </row>
    <row r="3175" spans="1:7">
      <c r="A3175" s="225"/>
      <c r="B3175" s="225"/>
      <c r="C3175" s="225"/>
      <c r="D3175" s="225"/>
      <c r="E3175" s="226"/>
      <c r="F3175" s="226"/>
      <c r="G3175" s="225"/>
    </row>
    <row r="3176" spans="1:7" ht="18.75">
      <c r="A3176" s="234" t="s">
        <v>410</v>
      </c>
      <c r="B3176" s="234"/>
      <c r="C3176" s="234"/>
      <c r="D3176" s="234"/>
      <c r="E3176" s="234"/>
      <c r="F3176" s="234"/>
      <c r="G3176" s="234"/>
    </row>
    <row r="3177" spans="1:7" ht="36">
      <c r="A3177" s="215" t="s">
        <v>594</v>
      </c>
      <c r="B3177" s="215" t="s">
        <v>595</v>
      </c>
      <c r="C3177" s="215" t="s">
        <v>596</v>
      </c>
      <c r="D3177" s="215" t="s">
        <v>597</v>
      </c>
      <c r="E3177" s="215" t="s">
        <v>598</v>
      </c>
      <c r="F3177" s="215" t="s">
        <v>2754</v>
      </c>
      <c r="G3177" s="215" t="s">
        <v>2755</v>
      </c>
    </row>
    <row r="3178" spans="1:7">
      <c r="A3178" s="263">
        <v>1</v>
      </c>
      <c r="B3178" s="263"/>
      <c r="C3178" s="287" t="s">
        <v>1338</v>
      </c>
      <c r="D3178" s="288" t="s">
        <v>1339</v>
      </c>
      <c r="E3178" s="265">
        <v>150</v>
      </c>
      <c r="F3178" s="231" t="s">
        <v>1259</v>
      </c>
      <c r="G3178" s="264"/>
    </row>
    <row r="3179" spans="1:7">
      <c r="A3179" s="263">
        <v>2</v>
      </c>
      <c r="B3179" s="263"/>
      <c r="C3179" s="264" t="s">
        <v>1343</v>
      </c>
      <c r="D3179" s="289" t="s">
        <v>1344</v>
      </c>
      <c r="E3179" s="265">
        <v>100</v>
      </c>
      <c r="F3179" s="231" t="s">
        <v>1259</v>
      </c>
      <c r="G3179" s="264"/>
    </row>
    <row r="3180" spans="1:7">
      <c r="A3180" s="263">
        <v>3</v>
      </c>
      <c r="B3180" s="263"/>
      <c r="C3180" s="264" t="s">
        <v>805</v>
      </c>
      <c r="D3180" s="289" t="s">
        <v>1349</v>
      </c>
      <c r="E3180" s="265">
        <v>170</v>
      </c>
      <c r="F3180" s="231" t="s">
        <v>789</v>
      </c>
      <c r="G3180" s="264"/>
    </row>
    <row r="3181" spans="1:7">
      <c r="A3181" s="263">
        <v>4</v>
      </c>
      <c r="B3181" s="263"/>
      <c r="C3181" s="290" t="s">
        <v>1533</v>
      </c>
      <c r="D3181" s="216" t="s">
        <v>1380</v>
      </c>
      <c r="E3181" s="265">
        <f>100+280</f>
        <v>380</v>
      </c>
      <c r="F3181" s="231" t="s">
        <v>789</v>
      </c>
      <c r="G3181" s="264"/>
    </row>
    <row r="3182" spans="1:7">
      <c r="A3182" s="263">
        <v>5</v>
      </c>
      <c r="B3182" s="263"/>
      <c r="C3182" s="264" t="s">
        <v>1346</v>
      </c>
      <c r="D3182" s="289" t="s">
        <v>1347</v>
      </c>
      <c r="E3182" s="265">
        <v>160</v>
      </c>
      <c r="F3182" s="231" t="s">
        <v>789</v>
      </c>
      <c r="G3182" s="264"/>
    </row>
    <row r="3183" spans="1:7">
      <c r="A3183" s="263">
        <v>6</v>
      </c>
      <c r="B3183" s="263"/>
      <c r="C3183" s="291" t="s">
        <v>1462</v>
      </c>
      <c r="D3183" s="292" t="s">
        <v>1463</v>
      </c>
      <c r="E3183" s="293">
        <v>700</v>
      </c>
      <c r="F3183" s="231" t="s">
        <v>789</v>
      </c>
      <c r="G3183" s="264"/>
    </row>
    <row r="3184" spans="1:7">
      <c r="A3184" s="263">
        <v>7</v>
      </c>
      <c r="B3184" s="263"/>
      <c r="C3184" s="294" t="s">
        <v>1465</v>
      </c>
      <c r="D3184" s="295" t="s">
        <v>2037</v>
      </c>
      <c r="E3184" s="296">
        <v>700</v>
      </c>
      <c r="F3184" s="231" t="s">
        <v>789</v>
      </c>
      <c r="G3184" s="264"/>
    </row>
    <row r="3185" spans="1:7">
      <c r="A3185" s="263">
        <v>8</v>
      </c>
      <c r="B3185" s="263"/>
      <c r="C3185" s="297" t="s">
        <v>1464</v>
      </c>
      <c r="D3185" s="298" t="s">
        <v>1463</v>
      </c>
      <c r="E3185" s="299">
        <v>700</v>
      </c>
      <c r="F3185" s="231" t="s">
        <v>789</v>
      </c>
      <c r="G3185" s="264"/>
    </row>
    <row r="3186" spans="1:7">
      <c r="A3186" s="263">
        <v>9</v>
      </c>
      <c r="B3186" s="263"/>
      <c r="C3186" s="264" t="s">
        <v>1390</v>
      </c>
      <c r="D3186" s="289" t="s">
        <v>1391</v>
      </c>
      <c r="E3186" s="265">
        <v>5860</v>
      </c>
      <c r="F3186" s="231" t="s">
        <v>1565</v>
      </c>
      <c r="G3186" s="264"/>
    </row>
    <row r="3187" spans="1:7">
      <c r="A3187" s="263">
        <v>10</v>
      </c>
      <c r="B3187" s="263"/>
      <c r="C3187" s="264" t="s">
        <v>2038</v>
      </c>
      <c r="D3187" s="289" t="s">
        <v>1683</v>
      </c>
      <c r="E3187" s="265">
        <v>8100</v>
      </c>
      <c r="F3187" s="231" t="s">
        <v>1483</v>
      </c>
      <c r="G3187" s="264"/>
    </row>
    <row r="3188" spans="1:7">
      <c r="A3188" s="263">
        <v>11</v>
      </c>
      <c r="B3188" s="263"/>
      <c r="C3188" s="264" t="s">
        <v>3214</v>
      </c>
      <c r="D3188" s="289" t="s">
        <v>1359</v>
      </c>
      <c r="E3188" s="265">
        <v>940</v>
      </c>
      <c r="F3188" s="231" t="s">
        <v>1397</v>
      </c>
      <c r="G3188" s="264"/>
    </row>
    <row r="3189" spans="1:7">
      <c r="A3189" s="263">
        <v>12</v>
      </c>
      <c r="B3189" s="263"/>
      <c r="C3189" s="264" t="s">
        <v>3215</v>
      </c>
      <c r="D3189" s="289" t="s">
        <v>1359</v>
      </c>
      <c r="E3189" s="265">
        <v>940</v>
      </c>
      <c r="F3189" s="231" t="s">
        <v>1397</v>
      </c>
      <c r="G3189" s="264"/>
    </row>
    <row r="3190" spans="1:7" ht="24">
      <c r="A3190" s="219" t="s">
        <v>620</v>
      </c>
      <c r="B3190" s="220"/>
      <c r="C3190" s="220"/>
      <c r="D3190" s="265"/>
      <c r="E3190" s="265">
        <f>SUM(E3178:E3189)</f>
        <v>18900</v>
      </c>
      <c r="F3190" s="223" t="s">
        <v>3085</v>
      </c>
      <c r="G3190" s="224" t="s">
        <v>1357</v>
      </c>
    </row>
    <row r="3191" spans="1:7">
      <c r="A3191" s="225"/>
      <c r="B3191" s="225"/>
      <c r="C3191" s="225"/>
      <c r="D3191" s="225"/>
      <c r="E3191" s="226"/>
      <c r="F3191" s="226"/>
      <c r="G3191" s="225"/>
    </row>
    <row r="3192" spans="1:7" ht="18.75">
      <c r="A3192" s="234" t="s">
        <v>411</v>
      </c>
      <c r="B3192" s="234"/>
      <c r="C3192" s="234"/>
      <c r="D3192" s="234"/>
      <c r="E3192" s="234"/>
      <c r="F3192" s="234"/>
      <c r="G3192" s="234"/>
    </row>
    <row r="3193" spans="1:7" ht="36">
      <c r="A3193" s="215" t="s">
        <v>594</v>
      </c>
      <c r="B3193" s="215" t="s">
        <v>595</v>
      </c>
      <c r="C3193" s="215" t="s">
        <v>596</v>
      </c>
      <c r="D3193" s="215" t="s">
        <v>597</v>
      </c>
      <c r="E3193" s="215" t="s">
        <v>598</v>
      </c>
      <c r="F3193" s="215" t="s">
        <v>2754</v>
      </c>
      <c r="G3193" s="215" t="s">
        <v>2755</v>
      </c>
    </row>
    <row r="3194" spans="1:7">
      <c r="A3194" s="263">
        <v>1</v>
      </c>
      <c r="B3194" s="263"/>
      <c r="C3194" s="223" t="s">
        <v>1240</v>
      </c>
      <c r="D3194" s="216" t="s">
        <v>2039</v>
      </c>
      <c r="E3194" s="216">
        <v>600</v>
      </c>
      <c r="F3194" s="216" t="s">
        <v>789</v>
      </c>
      <c r="G3194" s="264"/>
    </row>
    <row r="3195" spans="1:7">
      <c r="A3195" s="263">
        <v>2</v>
      </c>
      <c r="B3195" s="263"/>
      <c r="C3195" s="223" t="s">
        <v>1093</v>
      </c>
      <c r="D3195" s="216" t="s">
        <v>2039</v>
      </c>
      <c r="E3195" s="216">
        <v>300</v>
      </c>
      <c r="F3195" s="216" t="s">
        <v>789</v>
      </c>
      <c r="G3195" s="264"/>
    </row>
    <row r="3196" spans="1:7">
      <c r="A3196" s="263">
        <v>3</v>
      </c>
      <c r="B3196" s="263"/>
      <c r="C3196" s="223" t="s">
        <v>1994</v>
      </c>
      <c r="D3196" s="216" t="s">
        <v>2040</v>
      </c>
      <c r="E3196" s="216">
        <v>800</v>
      </c>
      <c r="F3196" s="216" t="s">
        <v>789</v>
      </c>
      <c r="G3196" s="264"/>
    </row>
    <row r="3197" spans="1:7">
      <c r="A3197" s="263">
        <v>4</v>
      </c>
      <c r="B3197" s="263"/>
      <c r="C3197" s="223" t="s">
        <v>1148</v>
      </c>
      <c r="D3197" s="216" t="s">
        <v>2039</v>
      </c>
      <c r="E3197" s="216">
        <v>600</v>
      </c>
      <c r="F3197" s="216" t="s">
        <v>789</v>
      </c>
      <c r="G3197" s="264"/>
    </row>
    <row r="3198" spans="1:7">
      <c r="A3198" s="263">
        <v>5</v>
      </c>
      <c r="B3198" s="263"/>
      <c r="C3198" s="223" t="s">
        <v>1655</v>
      </c>
      <c r="D3198" s="216" t="s">
        <v>2041</v>
      </c>
      <c r="E3198" s="216">
        <v>200</v>
      </c>
      <c r="F3198" s="216" t="s">
        <v>789</v>
      </c>
      <c r="G3198" s="264"/>
    </row>
    <row r="3199" spans="1:7" ht="24">
      <c r="A3199" s="263">
        <v>6</v>
      </c>
      <c r="B3199" s="263"/>
      <c r="C3199" s="223" t="s">
        <v>2058</v>
      </c>
      <c r="D3199" s="216" t="s">
        <v>1408</v>
      </c>
      <c r="E3199" s="216">
        <v>1000</v>
      </c>
      <c r="F3199" s="216" t="s">
        <v>1264</v>
      </c>
      <c r="G3199" s="264"/>
    </row>
    <row r="3200" spans="1:7">
      <c r="A3200" s="263">
        <v>7</v>
      </c>
      <c r="B3200" s="263"/>
      <c r="C3200" s="223" t="s">
        <v>939</v>
      </c>
      <c r="D3200" s="216" t="s">
        <v>1408</v>
      </c>
      <c r="E3200" s="216">
        <v>600</v>
      </c>
      <c r="F3200" s="216" t="s">
        <v>1264</v>
      </c>
      <c r="G3200" s="264"/>
    </row>
    <row r="3201" spans="1:7">
      <c r="A3201" s="263">
        <v>8</v>
      </c>
      <c r="B3201" s="263"/>
      <c r="C3201" s="223" t="s">
        <v>1412</v>
      </c>
      <c r="D3201" s="216" t="s">
        <v>1408</v>
      </c>
      <c r="E3201" s="216">
        <v>50</v>
      </c>
      <c r="F3201" s="216" t="s">
        <v>789</v>
      </c>
      <c r="G3201" s="264"/>
    </row>
    <row r="3202" spans="1:7">
      <c r="A3202" s="263">
        <v>9</v>
      </c>
      <c r="B3202" s="263"/>
      <c r="C3202" s="223" t="s">
        <v>1680</v>
      </c>
      <c r="D3202" s="216" t="s">
        <v>1408</v>
      </c>
      <c r="E3202" s="216">
        <f>3*120</f>
        <v>360</v>
      </c>
      <c r="F3202" s="216" t="s">
        <v>1264</v>
      </c>
      <c r="G3202" s="264"/>
    </row>
    <row r="3203" spans="1:7">
      <c r="A3203" s="263">
        <v>10</v>
      </c>
      <c r="B3203" s="263"/>
      <c r="C3203" s="223" t="s">
        <v>648</v>
      </c>
      <c r="D3203" s="216" t="s">
        <v>1408</v>
      </c>
      <c r="E3203" s="216">
        <v>50</v>
      </c>
      <c r="F3203" s="216" t="s">
        <v>789</v>
      </c>
      <c r="G3203" s="264"/>
    </row>
    <row r="3204" spans="1:7">
      <c r="A3204" s="263">
        <v>11</v>
      </c>
      <c r="B3204" s="263"/>
      <c r="C3204" s="223" t="s">
        <v>1343</v>
      </c>
      <c r="D3204" s="216" t="s">
        <v>1408</v>
      </c>
      <c r="E3204" s="216">
        <v>50</v>
      </c>
      <c r="F3204" s="216" t="s">
        <v>789</v>
      </c>
      <c r="G3204" s="264"/>
    </row>
    <row r="3205" spans="1:7">
      <c r="A3205" s="263">
        <v>12</v>
      </c>
      <c r="B3205" s="263"/>
      <c r="C3205" s="223" t="s">
        <v>1525</v>
      </c>
      <c r="D3205" s="216" t="s">
        <v>1408</v>
      </c>
      <c r="E3205" s="216">
        <v>100</v>
      </c>
      <c r="F3205" s="216" t="s">
        <v>789</v>
      </c>
      <c r="G3205" s="264"/>
    </row>
    <row r="3206" spans="1:7">
      <c r="A3206" s="263">
        <v>13</v>
      </c>
      <c r="B3206" s="263"/>
      <c r="C3206" s="223" t="s">
        <v>650</v>
      </c>
      <c r="D3206" s="216" t="s">
        <v>1408</v>
      </c>
      <c r="E3206" s="216">
        <f>100+100</f>
        <v>200</v>
      </c>
      <c r="F3206" s="216" t="s">
        <v>789</v>
      </c>
      <c r="G3206" s="264"/>
    </row>
    <row r="3207" spans="1:7">
      <c r="A3207" s="263">
        <v>14</v>
      </c>
      <c r="B3207" s="263"/>
      <c r="C3207" s="223" t="s">
        <v>1353</v>
      </c>
      <c r="D3207" s="216" t="s">
        <v>1408</v>
      </c>
      <c r="E3207" s="216">
        <f>100+100</f>
        <v>200</v>
      </c>
      <c r="F3207" s="216" t="s">
        <v>1397</v>
      </c>
      <c r="G3207" s="264"/>
    </row>
    <row r="3208" spans="1:7">
      <c r="A3208" s="263">
        <v>15</v>
      </c>
      <c r="B3208" s="263"/>
      <c r="C3208" s="223" t="s">
        <v>1533</v>
      </c>
      <c r="D3208" s="216" t="s">
        <v>1408</v>
      </c>
      <c r="E3208" s="216">
        <f>100+60</f>
        <v>160</v>
      </c>
      <c r="F3208" s="216" t="s">
        <v>1264</v>
      </c>
      <c r="G3208" s="264"/>
    </row>
    <row r="3209" spans="1:7">
      <c r="A3209" s="263">
        <v>16</v>
      </c>
      <c r="B3209" s="263"/>
      <c r="C3209" s="223" t="s">
        <v>1956</v>
      </c>
      <c r="D3209" s="216" t="s">
        <v>1408</v>
      </c>
      <c r="E3209" s="216">
        <v>100</v>
      </c>
      <c r="F3209" s="216" t="s">
        <v>789</v>
      </c>
      <c r="G3209" s="264"/>
    </row>
    <row r="3210" spans="1:7">
      <c r="A3210" s="276">
        <v>17</v>
      </c>
      <c r="B3210" s="236"/>
      <c r="C3210" s="223" t="s">
        <v>1541</v>
      </c>
      <c r="D3210" s="216" t="s">
        <v>1408</v>
      </c>
      <c r="E3210" s="216">
        <f>100+280</f>
        <v>380</v>
      </c>
      <c r="F3210" s="216" t="s">
        <v>1494</v>
      </c>
      <c r="G3210" s="229"/>
    </row>
    <row r="3211" spans="1:7">
      <c r="A3211" s="278"/>
      <c r="B3211" s="286"/>
      <c r="C3211" s="223" t="s">
        <v>3207</v>
      </c>
      <c r="D3211" s="216" t="s">
        <v>1408</v>
      </c>
      <c r="E3211" s="216">
        <f>100+200+280</f>
        <v>580</v>
      </c>
      <c r="F3211" s="216" t="s">
        <v>1486</v>
      </c>
      <c r="G3211" s="223"/>
    </row>
    <row r="3212" spans="1:7">
      <c r="A3212" s="263">
        <v>18</v>
      </c>
      <c r="B3212" s="263"/>
      <c r="C3212" s="223" t="s">
        <v>1383</v>
      </c>
      <c r="D3212" s="216" t="s">
        <v>1408</v>
      </c>
      <c r="E3212" s="216">
        <v>50</v>
      </c>
      <c r="F3212" s="216" t="s">
        <v>789</v>
      </c>
      <c r="G3212" s="264"/>
    </row>
    <row r="3213" spans="1:7">
      <c r="A3213" s="263">
        <v>19</v>
      </c>
      <c r="B3213" s="263"/>
      <c r="C3213" s="223" t="s">
        <v>1292</v>
      </c>
      <c r="D3213" s="216" t="s">
        <v>1408</v>
      </c>
      <c r="E3213" s="216">
        <f>100+100</f>
        <v>200</v>
      </c>
      <c r="F3213" s="216" t="s">
        <v>1397</v>
      </c>
      <c r="G3213" s="264"/>
    </row>
    <row r="3214" spans="1:7">
      <c r="A3214" s="263">
        <v>20</v>
      </c>
      <c r="B3214" s="263"/>
      <c r="C3214" s="223" t="s">
        <v>671</v>
      </c>
      <c r="D3214" s="216" t="s">
        <v>1408</v>
      </c>
      <c r="E3214" s="216">
        <f>100+72*5</f>
        <v>460</v>
      </c>
      <c r="F3214" s="216" t="s">
        <v>1397</v>
      </c>
      <c r="G3214" s="264"/>
    </row>
    <row r="3215" spans="1:7">
      <c r="A3215" s="263">
        <v>21</v>
      </c>
      <c r="B3215" s="263"/>
      <c r="C3215" s="223" t="s">
        <v>1471</v>
      </c>
      <c r="D3215" s="216" t="s">
        <v>1408</v>
      </c>
      <c r="E3215" s="216">
        <f>120+100</f>
        <v>220</v>
      </c>
      <c r="F3215" s="216" t="s">
        <v>789</v>
      </c>
      <c r="G3215" s="264"/>
    </row>
    <row r="3216" spans="1:7">
      <c r="A3216" s="263">
        <v>22</v>
      </c>
      <c r="B3216" s="263"/>
      <c r="C3216" s="223" t="s">
        <v>1478</v>
      </c>
      <c r="D3216" s="216" t="s">
        <v>1408</v>
      </c>
      <c r="E3216" s="216">
        <f>100+200</f>
        <v>300</v>
      </c>
      <c r="F3216" s="216" t="s">
        <v>1264</v>
      </c>
      <c r="G3216" s="264"/>
    </row>
    <row r="3217" spans="1:7">
      <c r="A3217" s="263">
        <v>23</v>
      </c>
      <c r="B3217" s="263"/>
      <c r="C3217" s="223" t="s">
        <v>672</v>
      </c>
      <c r="D3217" s="216" t="s">
        <v>2042</v>
      </c>
      <c r="E3217" s="216">
        <f>200+100</f>
        <v>300</v>
      </c>
      <c r="F3217" s="216" t="s">
        <v>1315</v>
      </c>
      <c r="G3217" s="264"/>
    </row>
    <row r="3218" spans="1:7" ht="24">
      <c r="A3218" s="219" t="s">
        <v>620</v>
      </c>
      <c r="B3218" s="220"/>
      <c r="C3218" s="220"/>
      <c r="D3218" s="265"/>
      <c r="E3218" s="265">
        <f>SUM(E3194:E3217)</f>
        <v>7860</v>
      </c>
      <c r="F3218" s="223" t="s">
        <v>3085</v>
      </c>
      <c r="G3218" s="224" t="s">
        <v>1357</v>
      </c>
    </row>
    <row r="3219" spans="1:7">
      <c r="A3219" s="225"/>
      <c r="B3219" s="225"/>
      <c r="C3219" s="225"/>
      <c r="D3219" s="225"/>
      <c r="E3219" s="226"/>
      <c r="F3219" s="226"/>
      <c r="G3219" s="225"/>
    </row>
    <row r="3220" spans="1:7" ht="18.75">
      <c r="A3220" s="234" t="s">
        <v>3216</v>
      </c>
      <c r="B3220" s="234"/>
      <c r="C3220" s="234"/>
      <c r="D3220" s="234"/>
      <c r="E3220" s="234"/>
      <c r="F3220" s="234"/>
      <c r="G3220" s="234"/>
    </row>
    <row r="3221" spans="1:7" ht="36">
      <c r="A3221" s="215" t="s">
        <v>594</v>
      </c>
      <c r="B3221" s="215" t="s">
        <v>595</v>
      </c>
      <c r="C3221" s="215" t="s">
        <v>596</v>
      </c>
      <c r="D3221" s="215" t="s">
        <v>597</v>
      </c>
      <c r="E3221" s="215" t="s">
        <v>598</v>
      </c>
      <c r="F3221" s="215" t="s">
        <v>2754</v>
      </c>
      <c r="G3221" s="215" t="s">
        <v>2755</v>
      </c>
    </row>
    <row r="3222" spans="1:7">
      <c r="A3222" s="223">
        <v>1</v>
      </c>
      <c r="B3222" s="223"/>
      <c r="C3222" s="216" t="s">
        <v>1634</v>
      </c>
      <c r="D3222" s="216" t="s">
        <v>2043</v>
      </c>
      <c r="E3222" s="216">
        <v>50</v>
      </c>
      <c r="F3222" s="216" t="s">
        <v>1259</v>
      </c>
      <c r="G3222" s="231"/>
    </row>
    <row r="3223" spans="1:7">
      <c r="A3223" s="223">
        <v>2</v>
      </c>
      <c r="B3223" s="223"/>
      <c r="C3223" s="216" t="s">
        <v>1383</v>
      </c>
      <c r="D3223" s="216" t="s">
        <v>2043</v>
      </c>
      <c r="E3223" s="216">
        <v>50</v>
      </c>
      <c r="F3223" s="216" t="s">
        <v>1259</v>
      </c>
      <c r="G3223" s="231"/>
    </row>
    <row r="3224" spans="1:7">
      <c r="A3224" s="223">
        <v>3</v>
      </c>
      <c r="B3224" s="223"/>
      <c r="C3224" s="216" t="s">
        <v>2044</v>
      </c>
      <c r="D3224" s="216" t="s">
        <v>1908</v>
      </c>
      <c r="E3224" s="216">
        <v>50</v>
      </c>
      <c r="F3224" s="216" t="s">
        <v>789</v>
      </c>
      <c r="G3224" s="224"/>
    </row>
    <row r="3225" spans="1:7">
      <c r="A3225" s="223">
        <v>4</v>
      </c>
      <c r="B3225" s="223"/>
      <c r="C3225" s="216" t="s">
        <v>2045</v>
      </c>
      <c r="D3225" s="216" t="s">
        <v>2043</v>
      </c>
      <c r="E3225" s="216">
        <v>360</v>
      </c>
      <c r="F3225" s="216" t="s">
        <v>789</v>
      </c>
      <c r="G3225" s="231"/>
    </row>
    <row r="3226" spans="1:7">
      <c r="A3226" s="223">
        <v>5</v>
      </c>
      <c r="B3226" s="223"/>
      <c r="C3226" s="216" t="s">
        <v>3217</v>
      </c>
      <c r="D3226" s="216" t="s">
        <v>2046</v>
      </c>
      <c r="E3226" s="216">
        <f>100+100</f>
        <v>200</v>
      </c>
      <c r="F3226" s="216" t="s">
        <v>789</v>
      </c>
      <c r="G3226" s="224"/>
    </row>
    <row r="3227" spans="1:7">
      <c r="A3227" s="223">
        <v>6</v>
      </c>
      <c r="B3227" s="223"/>
      <c r="C3227" s="216" t="s">
        <v>3118</v>
      </c>
      <c r="D3227" s="216" t="s">
        <v>1526</v>
      </c>
      <c r="E3227" s="216">
        <f>100+280</f>
        <v>380</v>
      </c>
      <c r="F3227" s="216" t="s">
        <v>1396</v>
      </c>
      <c r="G3227" s="224"/>
    </row>
    <row r="3228" spans="1:7">
      <c r="A3228" s="223">
        <v>7</v>
      </c>
      <c r="B3228" s="223"/>
      <c r="C3228" s="216" t="s">
        <v>1353</v>
      </c>
      <c r="D3228" s="216" t="s">
        <v>1354</v>
      </c>
      <c r="E3228" s="216">
        <f>100+100</f>
        <v>200</v>
      </c>
      <c r="F3228" s="216" t="s">
        <v>1530</v>
      </c>
      <c r="G3228" s="224"/>
    </row>
    <row r="3229" spans="1:7">
      <c r="A3229" s="223">
        <v>8</v>
      </c>
      <c r="B3229" s="223"/>
      <c r="C3229" s="216" t="s">
        <v>1292</v>
      </c>
      <c r="D3229" s="216" t="s">
        <v>1413</v>
      </c>
      <c r="E3229" s="216">
        <f>100+100</f>
        <v>200</v>
      </c>
      <c r="F3229" s="216" t="s">
        <v>1530</v>
      </c>
      <c r="G3229" s="224"/>
    </row>
    <row r="3230" spans="1:7">
      <c r="A3230" s="223">
        <v>9</v>
      </c>
      <c r="B3230" s="223"/>
      <c r="C3230" s="216" t="s">
        <v>1346</v>
      </c>
      <c r="D3230" s="216" t="s">
        <v>1911</v>
      </c>
      <c r="E3230" s="216">
        <f>100+60</f>
        <v>160</v>
      </c>
      <c r="F3230" s="216" t="s">
        <v>1397</v>
      </c>
      <c r="G3230" s="223"/>
    </row>
    <row r="3231" spans="1:7">
      <c r="A3231" s="223">
        <v>10</v>
      </c>
      <c r="B3231" s="223"/>
      <c r="C3231" s="216" t="s">
        <v>1533</v>
      </c>
      <c r="D3231" s="216" t="s">
        <v>2047</v>
      </c>
      <c r="E3231" s="216">
        <f>100+60+60</f>
        <v>220</v>
      </c>
      <c r="F3231" s="216" t="s">
        <v>1397</v>
      </c>
      <c r="G3231" s="224"/>
    </row>
    <row r="3232" spans="1:7">
      <c r="A3232" s="223">
        <v>11</v>
      </c>
      <c r="B3232" s="223"/>
      <c r="C3232" s="216" t="s">
        <v>856</v>
      </c>
      <c r="D3232" s="216" t="s">
        <v>2048</v>
      </c>
      <c r="E3232" s="216">
        <v>4450</v>
      </c>
      <c r="F3232" s="216" t="s">
        <v>1397</v>
      </c>
      <c r="G3232" s="224"/>
    </row>
    <row r="3233" spans="1:7" ht="24">
      <c r="A3233" s="219" t="s">
        <v>620</v>
      </c>
      <c r="B3233" s="220"/>
      <c r="C3233" s="220"/>
      <c r="D3233" s="224"/>
      <c r="E3233" s="224">
        <f>SUM(E3222:E3232)</f>
        <v>6320</v>
      </c>
      <c r="F3233" s="223" t="s">
        <v>3085</v>
      </c>
      <c r="G3233" s="224" t="s">
        <v>1265</v>
      </c>
    </row>
    <row r="3234" spans="1:7">
      <c r="A3234" s="225"/>
      <c r="B3234" s="225"/>
      <c r="C3234" s="225"/>
      <c r="D3234" s="225"/>
      <c r="E3234" s="226"/>
      <c r="F3234" s="226"/>
      <c r="G3234" s="225"/>
    </row>
    <row r="3235" spans="1:7" ht="18.75">
      <c r="A3235" s="234" t="s">
        <v>3218</v>
      </c>
      <c r="B3235" s="234"/>
      <c r="C3235" s="234"/>
      <c r="D3235" s="234"/>
      <c r="E3235" s="234"/>
      <c r="F3235" s="234"/>
      <c r="G3235" s="234"/>
    </row>
    <row r="3236" spans="1:7" ht="36">
      <c r="A3236" s="215" t="s">
        <v>594</v>
      </c>
      <c r="B3236" s="215" t="s">
        <v>595</v>
      </c>
      <c r="C3236" s="215" t="s">
        <v>596</v>
      </c>
      <c r="D3236" s="215" t="s">
        <v>597</v>
      </c>
      <c r="E3236" s="215" t="s">
        <v>598</v>
      </c>
      <c r="F3236" s="215" t="s">
        <v>2754</v>
      </c>
      <c r="G3236" s="215" t="s">
        <v>2755</v>
      </c>
    </row>
    <row r="3237" spans="1:7">
      <c r="A3237" s="223">
        <v>1</v>
      </c>
      <c r="B3237" s="223"/>
      <c r="C3237" s="223" t="s">
        <v>1634</v>
      </c>
      <c r="D3237" s="216" t="s">
        <v>2043</v>
      </c>
      <c r="E3237" s="216">
        <v>50</v>
      </c>
      <c r="F3237" s="216" t="s">
        <v>1259</v>
      </c>
      <c r="G3237" s="231"/>
    </row>
    <row r="3238" spans="1:7">
      <c r="A3238" s="223">
        <v>2</v>
      </c>
      <c r="B3238" s="223"/>
      <c r="C3238" s="223" t="s">
        <v>1383</v>
      </c>
      <c r="D3238" s="216" t="s">
        <v>2043</v>
      </c>
      <c r="E3238" s="216">
        <v>50</v>
      </c>
      <c r="F3238" s="216" t="s">
        <v>1259</v>
      </c>
      <c r="G3238" s="231"/>
    </row>
    <row r="3239" spans="1:7">
      <c r="A3239" s="223">
        <v>3</v>
      </c>
      <c r="B3239" s="223"/>
      <c r="C3239" s="223" t="s">
        <v>2044</v>
      </c>
      <c r="D3239" s="216" t="s">
        <v>1908</v>
      </c>
      <c r="E3239" s="216">
        <v>50</v>
      </c>
      <c r="F3239" s="216" t="s">
        <v>789</v>
      </c>
      <c r="G3239" s="224"/>
    </row>
    <row r="3240" spans="1:7">
      <c r="A3240" s="223">
        <v>4</v>
      </c>
      <c r="B3240" s="223"/>
      <c r="C3240" s="223" t="s">
        <v>2045</v>
      </c>
      <c r="D3240" s="216" t="s">
        <v>2043</v>
      </c>
      <c r="E3240" s="216">
        <v>360</v>
      </c>
      <c r="F3240" s="216" t="s">
        <v>789</v>
      </c>
      <c r="G3240" s="231"/>
    </row>
    <row r="3241" spans="1:7">
      <c r="A3241" s="223">
        <v>5</v>
      </c>
      <c r="B3241" s="223"/>
      <c r="C3241" s="223" t="s">
        <v>3217</v>
      </c>
      <c r="D3241" s="216" t="s">
        <v>2046</v>
      </c>
      <c r="E3241" s="216">
        <f>100+100</f>
        <v>200</v>
      </c>
      <c r="F3241" s="216" t="s">
        <v>789</v>
      </c>
      <c r="G3241" s="224"/>
    </row>
    <row r="3242" spans="1:7">
      <c r="A3242" s="223">
        <v>6</v>
      </c>
      <c r="B3242" s="223"/>
      <c r="C3242" s="223" t="s">
        <v>3219</v>
      </c>
      <c r="D3242" s="216" t="s">
        <v>1600</v>
      </c>
      <c r="E3242" s="216">
        <v>300</v>
      </c>
      <c r="F3242" s="216" t="s">
        <v>789</v>
      </c>
      <c r="G3242" s="224"/>
    </row>
    <row r="3243" spans="1:7">
      <c r="A3243" s="223">
        <v>7</v>
      </c>
      <c r="B3243" s="223"/>
      <c r="C3243" s="223" t="s">
        <v>3118</v>
      </c>
      <c r="D3243" s="216" t="s">
        <v>1526</v>
      </c>
      <c r="E3243" s="216">
        <f>100+280</f>
        <v>380</v>
      </c>
      <c r="F3243" s="216" t="s">
        <v>1396</v>
      </c>
      <c r="G3243" s="224"/>
    </row>
    <row r="3244" spans="1:7">
      <c r="A3244" s="223">
        <v>8</v>
      </c>
      <c r="B3244" s="223"/>
      <c r="C3244" s="223" t="s">
        <v>2049</v>
      </c>
      <c r="D3244" s="216" t="s">
        <v>1526</v>
      </c>
      <c r="E3244" s="216">
        <f>100+100+280</f>
        <v>480</v>
      </c>
      <c r="F3244" s="216" t="s">
        <v>1486</v>
      </c>
      <c r="G3244" s="224"/>
    </row>
    <row r="3245" spans="1:7">
      <c r="A3245" s="223">
        <v>9</v>
      </c>
      <c r="B3245" s="223"/>
      <c r="C3245" s="223" t="s">
        <v>2050</v>
      </c>
      <c r="D3245" s="216" t="s">
        <v>1526</v>
      </c>
      <c r="E3245" s="216">
        <f>100+200+280</f>
        <v>580</v>
      </c>
      <c r="F3245" s="216" t="s">
        <v>1486</v>
      </c>
      <c r="G3245" s="223"/>
    </row>
    <row r="3246" spans="1:7">
      <c r="A3246" s="223">
        <v>10</v>
      </c>
      <c r="B3246" s="223"/>
      <c r="C3246" s="223" t="s">
        <v>1353</v>
      </c>
      <c r="D3246" s="216" t="s">
        <v>1354</v>
      </c>
      <c r="E3246" s="216">
        <f>100+100</f>
        <v>200</v>
      </c>
      <c r="F3246" s="216" t="s">
        <v>1530</v>
      </c>
      <c r="G3246" s="224"/>
    </row>
    <row r="3247" spans="1:7">
      <c r="A3247" s="223">
        <v>11</v>
      </c>
      <c r="B3247" s="223"/>
      <c r="C3247" s="223" t="s">
        <v>1292</v>
      </c>
      <c r="D3247" s="216" t="s">
        <v>1413</v>
      </c>
      <c r="E3247" s="216">
        <f>100+100</f>
        <v>200</v>
      </c>
      <c r="F3247" s="216" t="s">
        <v>1530</v>
      </c>
      <c r="G3247" s="224"/>
    </row>
    <row r="3248" spans="1:7">
      <c r="A3248" s="223">
        <v>12</v>
      </c>
      <c r="B3248" s="223"/>
      <c r="C3248" s="218" t="s">
        <v>1346</v>
      </c>
      <c r="D3248" s="216" t="s">
        <v>1911</v>
      </c>
      <c r="E3248" s="216">
        <f>100+60</f>
        <v>160</v>
      </c>
      <c r="F3248" s="216" t="s">
        <v>1397</v>
      </c>
      <c r="G3248" s="217"/>
    </row>
    <row r="3249" spans="1:7">
      <c r="A3249" s="223">
        <v>13</v>
      </c>
      <c r="B3249" s="223"/>
      <c r="C3249" s="223" t="s">
        <v>672</v>
      </c>
      <c r="D3249" s="216" t="s">
        <v>1480</v>
      </c>
      <c r="E3249" s="216">
        <f>100+200</f>
        <v>300</v>
      </c>
      <c r="F3249" s="216" t="s">
        <v>1315</v>
      </c>
      <c r="G3249" s="224"/>
    </row>
    <row r="3250" spans="1:7">
      <c r="A3250" s="223">
        <v>14</v>
      </c>
      <c r="B3250" s="223"/>
      <c r="C3250" s="223" t="s">
        <v>1492</v>
      </c>
      <c r="D3250" s="216" t="s">
        <v>1683</v>
      </c>
      <c r="E3250" s="216">
        <v>6500</v>
      </c>
      <c r="F3250" s="216" t="s">
        <v>1483</v>
      </c>
      <c r="G3250" s="224"/>
    </row>
    <row r="3251" spans="1:7">
      <c r="A3251" s="223">
        <v>15</v>
      </c>
      <c r="B3251" s="223"/>
      <c r="C3251" s="223" t="s">
        <v>1533</v>
      </c>
      <c r="D3251" s="216" t="s">
        <v>2047</v>
      </c>
      <c r="E3251" s="216">
        <f>100+60+60</f>
        <v>220</v>
      </c>
      <c r="F3251" s="216" t="s">
        <v>1397</v>
      </c>
      <c r="G3251" s="224"/>
    </row>
    <row r="3252" spans="1:7">
      <c r="A3252" s="223">
        <v>16</v>
      </c>
      <c r="B3252" s="223"/>
      <c r="C3252" s="223" t="s">
        <v>856</v>
      </c>
      <c r="D3252" s="216" t="s">
        <v>2048</v>
      </c>
      <c r="E3252" s="216">
        <v>4450</v>
      </c>
      <c r="F3252" s="216" t="s">
        <v>1397</v>
      </c>
      <c r="G3252" s="224"/>
    </row>
    <row r="3253" spans="1:7" ht="24">
      <c r="A3253" s="219" t="s">
        <v>620</v>
      </c>
      <c r="B3253" s="220"/>
      <c r="C3253" s="220"/>
      <c r="D3253" s="224"/>
      <c r="E3253" s="224">
        <f>SUM(E3237:E3252)</f>
        <v>14480</v>
      </c>
      <c r="F3253" s="223" t="s">
        <v>3085</v>
      </c>
      <c r="G3253" s="224" t="s">
        <v>1265</v>
      </c>
    </row>
    <row r="3254" spans="1:7">
      <c r="A3254" s="225"/>
      <c r="B3254" s="225"/>
      <c r="C3254" s="225"/>
      <c r="D3254" s="225"/>
      <c r="E3254" s="226"/>
      <c r="F3254" s="226"/>
      <c r="G3254" s="225"/>
    </row>
    <row r="3255" spans="1:7" ht="18.75">
      <c r="A3255" s="234" t="s">
        <v>3220</v>
      </c>
      <c r="B3255" s="234"/>
      <c r="C3255" s="234"/>
      <c r="D3255" s="234"/>
      <c r="E3255" s="234"/>
      <c r="F3255" s="234"/>
      <c r="G3255" s="234"/>
    </row>
    <row r="3256" spans="1:7" ht="36">
      <c r="A3256" s="215" t="s">
        <v>594</v>
      </c>
      <c r="B3256" s="215" t="s">
        <v>595</v>
      </c>
      <c r="C3256" s="215" t="s">
        <v>596</v>
      </c>
      <c r="D3256" s="215" t="s">
        <v>597</v>
      </c>
      <c r="E3256" s="215" t="s">
        <v>598</v>
      </c>
      <c r="F3256" s="215" t="s">
        <v>2754</v>
      </c>
      <c r="G3256" s="215" t="s">
        <v>2755</v>
      </c>
    </row>
    <row r="3257" spans="1:7">
      <c r="A3257" s="223">
        <v>1</v>
      </c>
      <c r="B3257" s="223"/>
      <c r="C3257" s="223" t="s">
        <v>1634</v>
      </c>
      <c r="D3257" s="216" t="s">
        <v>2043</v>
      </c>
      <c r="E3257" s="223">
        <v>50</v>
      </c>
      <c r="F3257" s="216" t="s">
        <v>1259</v>
      </c>
      <c r="G3257" s="231"/>
    </row>
    <row r="3258" spans="1:7">
      <c r="A3258" s="223">
        <v>2</v>
      </c>
      <c r="B3258" s="223"/>
      <c r="C3258" s="223" t="s">
        <v>1383</v>
      </c>
      <c r="D3258" s="216" t="s">
        <v>2043</v>
      </c>
      <c r="E3258" s="223">
        <v>50</v>
      </c>
      <c r="F3258" s="216" t="s">
        <v>1259</v>
      </c>
      <c r="G3258" s="231"/>
    </row>
    <row r="3259" spans="1:7">
      <c r="A3259" s="223">
        <v>3</v>
      </c>
      <c r="B3259" s="223"/>
      <c r="C3259" s="223" t="s">
        <v>2044</v>
      </c>
      <c r="D3259" s="216" t="s">
        <v>1908</v>
      </c>
      <c r="E3259" s="223">
        <v>50</v>
      </c>
      <c r="F3259" s="216" t="s">
        <v>789</v>
      </c>
      <c r="G3259" s="224"/>
    </row>
    <row r="3260" spans="1:7">
      <c r="A3260" s="223">
        <v>4</v>
      </c>
      <c r="B3260" s="223"/>
      <c r="C3260" s="223" t="s">
        <v>2045</v>
      </c>
      <c r="D3260" s="216" t="s">
        <v>2043</v>
      </c>
      <c r="E3260" s="223">
        <v>360</v>
      </c>
      <c r="F3260" s="216" t="s">
        <v>789</v>
      </c>
      <c r="G3260" s="231"/>
    </row>
    <row r="3261" spans="1:7">
      <c r="A3261" s="223">
        <v>5</v>
      </c>
      <c r="B3261" s="223"/>
      <c r="C3261" s="223" t="s">
        <v>3217</v>
      </c>
      <c r="D3261" s="216" t="s">
        <v>2046</v>
      </c>
      <c r="E3261" s="223">
        <f>100+100</f>
        <v>200</v>
      </c>
      <c r="F3261" s="216" t="s">
        <v>789</v>
      </c>
      <c r="G3261" s="224"/>
    </row>
    <row r="3262" spans="1:7">
      <c r="A3262" s="223">
        <v>6</v>
      </c>
      <c r="B3262" s="223"/>
      <c r="C3262" s="223" t="s">
        <v>3219</v>
      </c>
      <c r="D3262" s="216" t="s">
        <v>1600</v>
      </c>
      <c r="E3262" s="223">
        <v>300</v>
      </c>
      <c r="F3262" s="216" t="s">
        <v>789</v>
      </c>
      <c r="G3262" s="224"/>
    </row>
    <row r="3263" spans="1:7">
      <c r="A3263" s="223">
        <v>7</v>
      </c>
      <c r="B3263" s="223"/>
      <c r="C3263" s="223" t="s">
        <v>3118</v>
      </c>
      <c r="D3263" s="216" t="s">
        <v>1526</v>
      </c>
      <c r="E3263" s="223">
        <f>100+280</f>
        <v>380</v>
      </c>
      <c r="F3263" s="216" t="s">
        <v>1396</v>
      </c>
      <c r="G3263" s="224"/>
    </row>
    <row r="3264" spans="1:7">
      <c r="A3264" s="223">
        <v>8</v>
      </c>
      <c r="B3264" s="223"/>
      <c r="C3264" s="223" t="s">
        <v>2049</v>
      </c>
      <c r="D3264" s="216" t="s">
        <v>1526</v>
      </c>
      <c r="E3264" s="223">
        <f>100+100+280</f>
        <v>480</v>
      </c>
      <c r="F3264" s="216" t="s">
        <v>1486</v>
      </c>
      <c r="G3264" s="224"/>
    </row>
    <row r="3265" spans="1:7">
      <c r="A3265" s="223">
        <v>9</v>
      </c>
      <c r="B3265" s="223"/>
      <c r="C3265" s="223" t="s">
        <v>2050</v>
      </c>
      <c r="D3265" s="216" t="s">
        <v>1526</v>
      </c>
      <c r="E3265" s="223">
        <f>100+200+280</f>
        <v>580</v>
      </c>
      <c r="F3265" s="216" t="s">
        <v>1486</v>
      </c>
      <c r="G3265" s="223"/>
    </row>
    <row r="3266" spans="1:7">
      <c r="A3266" s="223">
        <v>10</v>
      </c>
      <c r="B3266" s="223"/>
      <c r="C3266" s="223" t="s">
        <v>1353</v>
      </c>
      <c r="D3266" s="216" t="s">
        <v>1354</v>
      </c>
      <c r="E3266" s="223">
        <f>100+100</f>
        <v>200</v>
      </c>
      <c r="F3266" s="216" t="s">
        <v>1530</v>
      </c>
      <c r="G3266" s="224"/>
    </row>
    <row r="3267" spans="1:7">
      <c r="A3267" s="223">
        <v>11</v>
      </c>
      <c r="B3267" s="223"/>
      <c r="C3267" s="223" t="s">
        <v>1292</v>
      </c>
      <c r="D3267" s="216" t="s">
        <v>1413</v>
      </c>
      <c r="E3267" s="223">
        <f>100+100</f>
        <v>200</v>
      </c>
      <c r="F3267" s="216" t="s">
        <v>1530</v>
      </c>
      <c r="G3267" s="224"/>
    </row>
    <row r="3268" spans="1:7">
      <c r="A3268" s="223">
        <v>12</v>
      </c>
      <c r="B3268" s="223"/>
      <c r="C3268" s="218" t="s">
        <v>1346</v>
      </c>
      <c r="D3268" s="216" t="s">
        <v>1911</v>
      </c>
      <c r="E3268" s="223">
        <f>100+60</f>
        <v>160</v>
      </c>
      <c r="F3268" s="216" t="s">
        <v>1397</v>
      </c>
      <c r="G3268" s="217"/>
    </row>
    <row r="3269" spans="1:7">
      <c r="A3269" s="223">
        <v>13</v>
      </c>
      <c r="B3269" s="223"/>
      <c r="C3269" s="223" t="s">
        <v>672</v>
      </c>
      <c r="D3269" s="216" t="s">
        <v>1480</v>
      </c>
      <c r="E3269" s="223">
        <f>100+200</f>
        <v>300</v>
      </c>
      <c r="F3269" s="216" t="s">
        <v>1315</v>
      </c>
      <c r="G3269" s="224"/>
    </row>
    <row r="3270" spans="1:7">
      <c r="A3270" s="223">
        <v>14</v>
      </c>
      <c r="B3270" s="223"/>
      <c r="C3270" s="223" t="s">
        <v>1492</v>
      </c>
      <c r="D3270" s="216" t="s">
        <v>1683</v>
      </c>
      <c r="E3270" s="223">
        <f>100+600*8</f>
        <v>4900</v>
      </c>
      <c r="F3270" s="216" t="s">
        <v>1783</v>
      </c>
      <c r="G3270" s="224"/>
    </row>
    <row r="3271" spans="1:7">
      <c r="A3271" s="223">
        <v>15</v>
      </c>
      <c r="B3271" s="223"/>
      <c r="C3271" s="223" t="s">
        <v>1533</v>
      </c>
      <c r="D3271" s="216" t="s">
        <v>2047</v>
      </c>
      <c r="E3271" s="223">
        <f>100+60+60</f>
        <v>220</v>
      </c>
      <c r="F3271" s="216" t="s">
        <v>1397</v>
      </c>
      <c r="G3271" s="224"/>
    </row>
    <row r="3272" spans="1:7">
      <c r="A3272" s="223">
        <v>16</v>
      </c>
      <c r="B3272" s="223"/>
      <c r="C3272" s="223" t="s">
        <v>856</v>
      </c>
      <c r="D3272" s="216" t="s">
        <v>2048</v>
      </c>
      <c r="E3272" s="223">
        <v>4450</v>
      </c>
      <c r="F3272" s="216" t="s">
        <v>1397</v>
      </c>
      <c r="G3272" s="224"/>
    </row>
    <row r="3273" spans="1:7" ht="24">
      <c r="A3273" s="219" t="s">
        <v>620</v>
      </c>
      <c r="B3273" s="220"/>
      <c r="C3273" s="220"/>
      <c r="D3273" s="224"/>
      <c r="E3273" s="224">
        <f>SUM(E3257:E3272)</f>
        <v>12880</v>
      </c>
      <c r="F3273" s="223" t="s">
        <v>3085</v>
      </c>
      <c r="G3273" s="224" t="s">
        <v>1265</v>
      </c>
    </row>
    <row r="3274" spans="1:7">
      <c r="A3274" s="225"/>
      <c r="B3274" s="225"/>
      <c r="C3274" s="225"/>
      <c r="D3274" s="225"/>
      <c r="E3274" s="226"/>
      <c r="F3274" s="226"/>
      <c r="G3274" s="225"/>
    </row>
    <row r="3275" spans="1:7" ht="18.75">
      <c r="A3275" s="300" t="s">
        <v>414</v>
      </c>
      <c r="B3275" s="300"/>
      <c r="C3275" s="300"/>
      <c r="D3275" s="300"/>
      <c r="E3275" s="300"/>
      <c r="F3275" s="300"/>
      <c r="G3275" s="300"/>
    </row>
    <row r="3276" spans="1:7" ht="36">
      <c r="A3276" s="301" t="s">
        <v>594</v>
      </c>
      <c r="B3276" s="301" t="s">
        <v>595</v>
      </c>
      <c r="C3276" s="301" t="s">
        <v>596</v>
      </c>
      <c r="D3276" s="301" t="s">
        <v>597</v>
      </c>
      <c r="E3276" s="301" t="s">
        <v>598</v>
      </c>
      <c r="F3276" s="301" t="s">
        <v>2754</v>
      </c>
      <c r="G3276" s="301" t="s">
        <v>2755</v>
      </c>
    </row>
    <row r="3277" spans="1:7">
      <c r="A3277" s="302">
        <v>1</v>
      </c>
      <c r="B3277" s="302"/>
      <c r="C3277" s="303" t="s">
        <v>495</v>
      </c>
      <c r="D3277" s="304" t="s">
        <v>2051</v>
      </c>
      <c r="E3277" s="305">
        <v>50</v>
      </c>
      <c r="F3277" s="305" t="s">
        <v>1264</v>
      </c>
      <c r="G3277" s="302"/>
    </row>
    <row r="3278" spans="1:7">
      <c r="A3278" s="302">
        <v>2</v>
      </c>
      <c r="B3278" s="302"/>
      <c r="C3278" s="303" t="s">
        <v>574</v>
      </c>
      <c r="D3278" s="304" t="s">
        <v>2051</v>
      </c>
      <c r="E3278" s="305">
        <v>100</v>
      </c>
      <c r="F3278" s="305" t="s">
        <v>1264</v>
      </c>
      <c r="G3278" s="302"/>
    </row>
    <row r="3279" spans="1:7">
      <c r="A3279" s="302">
        <v>3</v>
      </c>
      <c r="B3279" s="302"/>
      <c r="C3279" s="303" t="s">
        <v>1329</v>
      </c>
      <c r="D3279" s="304" t="s">
        <v>2051</v>
      </c>
      <c r="E3279" s="305">
        <v>200</v>
      </c>
      <c r="F3279" s="305" t="s">
        <v>1264</v>
      </c>
      <c r="G3279" s="302"/>
    </row>
    <row r="3280" spans="1:7">
      <c r="A3280" s="302">
        <v>4</v>
      </c>
      <c r="B3280" s="302"/>
      <c r="C3280" s="303" t="s">
        <v>1956</v>
      </c>
      <c r="D3280" s="304" t="s">
        <v>2051</v>
      </c>
      <c r="E3280" s="305">
        <v>100</v>
      </c>
      <c r="F3280" s="305" t="s">
        <v>1264</v>
      </c>
      <c r="G3280" s="302"/>
    </row>
    <row r="3281" spans="1:7">
      <c r="A3281" s="302">
        <v>5</v>
      </c>
      <c r="B3281" s="302"/>
      <c r="C3281" s="303" t="s">
        <v>1636</v>
      </c>
      <c r="D3281" s="304" t="s">
        <v>2051</v>
      </c>
      <c r="E3281" s="305">
        <v>300</v>
      </c>
      <c r="F3281" s="305" t="s">
        <v>1264</v>
      </c>
      <c r="G3281" s="306"/>
    </row>
    <row r="3282" spans="1:7">
      <c r="A3282" s="302">
        <v>6</v>
      </c>
      <c r="B3282" s="302"/>
      <c r="C3282" s="303" t="s">
        <v>2052</v>
      </c>
      <c r="D3282" s="304" t="s">
        <v>2051</v>
      </c>
      <c r="E3282" s="305">
        <v>100</v>
      </c>
      <c r="F3282" s="305" t="s">
        <v>1264</v>
      </c>
      <c r="G3282" s="306"/>
    </row>
    <row r="3283" spans="1:7">
      <c r="A3283" s="302">
        <v>7</v>
      </c>
      <c r="B3283" s="302"/>
      <c r="C3283" s="303" t="s">
        <v>1375</v>
      </c>
      <c r="D3283" s="304" t="s">
        <v>2051</v>
      </c>
      <c r="E3283" s="305">
        <v>160</v>
      </c>
      <c r="F3283" s="305" t="s">
        <v>1264</v>
      </c>
      <c r="G3283" s="302"/>
    </row>
    <row r="3284" spans="1:7">
      <c r="A3284" s="302">
        <v>8</v>
      </c>
      <c r="B3284" s="302"/>
      <c r="C3284" s="303" t="s">
        <v>1049</v>
      </c>
      <c r="D3284" s="304" t="s">
        <v>2051</v>
      </c>
      <c r="E3284" s="305">
        <v>300</v>
      </c>
      <c r="F3284" s="305" t="s">
        <v>1264</v>
      </c>
      <c r="G3284" s="302"/>
    </row>
    <row r="3285" spans="1:7">
      <c r="A3285" s="302">
        <v>9</v>
      </c>
      <c r="B3285" s="302"/>
      <c r="C3285" s="303" t="s">
        <v>3221</v>
      </c>
      <c r="D3285" s="307" t="s">
        <v>1232</v>
      </c>
      <c r="E3285" s="305">
        <v>450</v>
      </c>
      <c r="F3285" s="305" t="s">
        <v>1264</v>
      </c>
      <c r="G3285" s="302"/>
    </row>
    <row r="3286" spans="1:7">
      <c r="A3286" s="302">
        <v>10</v>
      </c>
      <c r="B3286" s="302"/>
      <c r="C3286" s="303" t="s">
        <v>2053</v>
      </c>
      <c r="D3286" s="304" t="s">
        <v>1227</v>
      </c>
      <c r="E3286" s="305">
        <v>450</v>
      </c>
      <c r="F3286" s="305" t="s">
        <v>1264</v>
      </c>
      <c r="G3286" s="306"/>
    </row>
    <row r="3287" spans="1:7">
      <c r="A3287" s="302">
        <v>11</v>
      </c>
      <c r="B3287" s="302"/>
      <c r="C3287" s="303" t="s">
        <v>2054</v>
      </c>
      <c r="D3287" s="304" t="s">
        <v>1227</v>
      </c>
      <c r="E3287" s="305">
        <v>450</v>
      </c>
      <c r="F3287" s="305" t="s">
        <v>1264</v>
      </c>
      <c r="G3287" s="302"/>
    </row>
    <row r="3288" spans="1:7">
      <c r="A3288" s="302">
        <v>12</v>
      </c>
      <c r="B3288" s="302"/>
      <c r="C3288" s="303" t="s">
        <v>2055</v>
      </c>
      <c r="D3288" s="304" t="s">
        <v>2051</v>
      </c>
      <c r="E3288" s="305">
        <v>300</v>
      </c>
      <c r="F3288" s="305" t="s">
        <v>1264</v>
      </c>
      <c r="G3288" s="302"/>
    </row>
    <row r="3289" spans="1:7">
      <c r="A3289" s="302">
        <v>13</v>
      </c>
      <c r="B3289" s="302"/>
      <c r="C3289" s="303" t="s">
        <v>1621</v>
      </c>
      <c r="D3289" s="304" t="s">
        <v>2051</v>
      </c>
      <c r="E3289" s="305">
        <v>300</v>
      </c>
      <c r="F3289" s="305" t="s">
        <v>1264</v>
      </c>
      <c r="G3289" s="302"/>
    </row>
    <row r="3290" spans="1:7">
      <c r="A3290" s="302">
        <v>14</v>
      </c>
      <c r="B3290" s="302"/>
      <c r="C3290" s="303" t="s">
        <v>2056</v>
      </c>
      <c r="D3290" s="304" t="s">
        <v>2057</v>
      </c>
      <c r="E3290" s="305">
        <v>3500</v>
      </c>
      <c r="F3290" s="305" t="s">
        <v>948</v>
      </c>
      <c r="G3290" s="306"/>
    </row>
    <row r="3291" spans="1:7">
      <c r="A3291" s="302">
        <v>15</v>
      </c>
      <c r="B3291" s="302"/>
      <c r="C3291" s="303" t="s">
        <v>1093</v>
      </c>
      <c r="D3291" s="304" t="s">
        <v>2051</v>
      </c>
      <c r="E3291" s="305">
        <v>300</v>
      </c>
      <c r="F3291" s="305" t="s">
        <v>1264</v>
      </c>
      <c r="G3291" s="302"/>
    </row>
    <row r="3292" spans="1:7">
      <c r="A3292" s="308" t="s">
        <v>620</v>
      </c>
      <c r="B3292" s="309"/>
      <c r="C3292" s="309"/>
      <c r="D3292" s="305"/>
      <c r="E3292" s="305">
        <f>SUM(E3277:E3291)</f>
        <v>7060</v>
      </c>
      <c r="F3292" s="305"/>
      <c r="G3292" s="302" t="s">
        <v>3222</v>
      </c>
    </row>
    <row r="3293" spans="1:7">
      <c r="A3293" s="92"/>
      <c r="B3293" s="92"/>
      <c r="C3293" s="92"/>
      <c r="D3293" s="92"/>
      <c r="G3293" s="92"/>
    </row>
    <row r="3294" spans="1:7" ht="18.75">
      <c r="A3294" s="300" t="s">
        <v>415</v>
      </c>
      <c r="B3294" s="300"/>
      <c r="C3294" s="300"/>
      <c r="D3294" s="300"/>
      <c r="E3294" s="300"/>
      <c r="F3294" s="300"/>
      <c r="G3294" s="300"/>
    </row>
    <row r="3295" spans="1:7" ht="36">
      <c r="A3295" s="301" t="s">
        <v>594</v>
      </c>
      <c r="B3295" s="301" t="s">
        <v>595</v>
      </c>
      <c r="C3295" s="301" t="s">
        <v>596</v>
      </c>
      <c r="D3295" s="301" t="s">
        <v>597</v>
      </c>
      <c r="E3295" s="301" t="s">
        <v>598</v>
      </c>
      <c r="F3295" s="301" t="s">
        <v>2754</v>
      </c>
      <c r="G3295" s="301" t="s">
        <v>2755</v>
      </c>
    </row>
    <row r="3296" spans="1:7">
      <c r="A3296" s="302">
        <v>1</v>
      </c>
      <c r="B3296" s="302"/>
      <c r="C3296" s="302" t="s">
        <v>1568</v>
      </c>
      <c r="D3296" s="310" t="s">
        <v>1484</v>
      </c>
      <c r="E3296" s="305">
        <v>600</v>
      </c>
      <c r="F3296" s="305" t="s">
        <v>1264</v>
      </c>
      <c r="G3296" s="302"/>
    </row>
    <row r="3297" spans="1:7" ht="24">
      <c r="A3297" s="302">
        <v>2</v>
      </c>
      <c r="B3297" s="302"/>
      <c r="C3297" s="302" t="s">
        <v>2058</v>
      </c>
      <c r="D3297" s="310" t="s">
        <v>1408</v>
      </c>
      <c r="E3297" s="305">
        <v>1000</v>
      </c>
      <c r="F3297" s="305" t="s">
        <v>1264</v>
      </c>
      <c r="G3297" s="302"/>
    </row>
    <row r="3298" spans="1:7">
      <c r="A3298" s="302">
        <v>3</v>
      </c>
      <c r="B3298" s="302"/>
      <c r="C3298" s="302" t="s">
        <v>939</v>
      </c>
      <c r="D3298" s="310" t="s">
        <v>1408</v>
      </c>
      <c r="E3298" s="305">
        <v>600</v>
      </c>
      <c r="F3298" s="305" t="s">
        <v>1264</v>
      </c>
      <c r="G3298" s="302"/>
    </row>
    <row r="3299" spans="1:7" ht="24">
      <c r="A3299" s="302">
        <v>4</v>
      </c>
      <c r="B3299" s="302"/>
      <c r="C3299" s="302" t="s">
        <v>2059</v>
      </c>
      <c r="D3299" s="310" t="s">
        <v>1622</v>
      </c>
      <c r="E3299" s="305">
        <v>600</v>
      </c>
      <c r="F3299" s="305" t="s">
        <v>1264</v>
      </c>
      <c r="G3299" s="306"/>
    </row>
    <row r="3300" spans="1:7">
      <c r="A3300" s="302">
        <v>5</v>
      </c>
      <c r="B3300" s="302"/>
      <c r="C3300" s="302" t="s">
        <v>2060</v>
      </c>
      <c r="D3300" s="310" t="s">
        <v>1571</v>
      </c>
      <c r="E3300" s="305">
        <v>300</v>
      </c>
      <c r="F3300" s="305" t="s">
        <v>1264</v>
      </c>
      <c r="G3300" s="302"/>
    </row>
    <row r="3301" spans="1:7" ht="24">
      <c r="A3301" s="302">
        <v>6</v>
      </c>
      <c r="B3301" s="302"/>
      <c r="C3301" s="302" t="s">
        <v>2061</v>
      </c>
      <c r="D3301" s="306" t="s">
        <v>1573</v>
      </c>
      <c r="E3301" s="305">
        <v>800</v>
      </c>
      <c r="F3301" s="305" t="s">
        <v>1264</v>
      </c>
      <c r="G3301" s="306"/>
    </row>
    <row r="3302" spans="1:7">
      <c r="A3302" s="302">
        <v>7</v>
      </c>
      <c r="B3302" s="302"/>
      <c r="C3302" s="302" t="s">
        <v>2062</v>
      </c>
      <c r="D3302" s="306" t="s">
        <v>2063</v>
      </c>
      <c r="E3302" s="305">
        <v>150</v>
      </c>
      <c r="F3302" s="305" t="s">
        <v>1264</v>
      </c>
      <c r="G3302" s="306"/>
    </row>
    <row r="3303" spans="1:7">
      <c r="A3303" s="302">
        <v>8</v>
      </c>
      <c r="B3303" s="302"/>
      <c r="C3303" s="302" t="s">
        <v>2064</v>
      </c>
      <c r="D3303" s="306" t="s">
        <v>2063</v>
      </c>
      <c r="E3303" s="305">
        <v>150</v>
      </c>
      <c r="F3303" s="305" t="s">
        <v>1264</v>
      </c>
      <c r="G3303" s="302"/>
    </row>
    <row r="3304" spans="1:7">
      <c r="A3304" s="302">
        <v>9</v>
      </c>
      <c r="B3304" s="302"/>
      <c r="C3304" s="302" t="s">
        <v>2065</v>
      </c>
      <c r="D3304" s="306" t="s">
        <v>2066</v>
      </c>
      <c r="E3304" s="305">
        <v>200</v>
      </c>
      <c r="F3304" s="305" t="s">
        <v>1264</v>
      </c>
      <c r="G3304" s="302"/>
    </row>
    <row r="3305" spans="1:7">
      <c r="A3305" s="302">
        <v>10</v>
      </c>
      <c r="B3305" s="302"/>
      <c r="C3305" s="302" t="s">
        <v>2067</v>
      </c>
      <c r="D3305" s="306" t="s">
        <v>2063</v>
      </c>
      <c r="E3305" s="305">
        <v>150</v>
      </c>
      <c r="F3305" s="305" t="s">
        <v>1264</v>
      </c>
      <c r="G3305" s="302"/>
    </row>
    <row r="3306" spans="1:7">
      <c r="A3306" s="302">
        <v>11</v>
      </c>
      <c r="B3306" s="302"/>
      <c r="C3306" s="302" t="s">
        <v>2068</v>
      </c>
      <c r="D3306" s="306" t="s">
        <v>2063</v>
      </c>
      <c r="E3306" s="305">
        <v>150</v>
      </c>
      <c r="F3306" s="305" t="s">
        <v>1264</v>
      </c>
      <c r="G3306" s="306"/>
    </row>
    <row r="3307" spans="1:7">
      <c r="A3307" s="302">
        <v>12</v>
      </c>
      <c r="B3307" s="302"/>
      <c r="C3307" s="302" t="s">
        <v>2069</v>
      </c>
      <c r="D3307" s="306" t="s">
        <v>2070</v>
      </c>
      <c r="E3307" s="305">
        <v>150</v>
      </c>
      <c r="F3307" s="305" t="s">
        <v>1264</v>
      </c>
      <c r="G3307" s="302"/>
    </row>
    <row r="3308" spans="1:7">
      <c r="A3308" s="302">
        <v>13</v>
      </c>
      <c r="B3308" s="302"/>
      <c r="C3308" s="302" t="s">
        <v>2071</v>
      </c>
      <c r="D3308" s="306" t="s">
        <v>2063</v>
      </c>
      <c r="E3308" s="305">
        <v>150</v>
      </c>
      <c r="F3308" s="305" t="s">
        <v>1264</v>
      </c>
      <c r="G3308" s="302"/>
    </row>
    <row r="3309" spans="1:7">
      <c r="A3309" s="302">
        <v>14</v>
      </c>
      <c r="B3309" s="302"/>
      <c r="C3309" s="302" t="s">
        <v>2072</v>
      </c>
      <c r="D3309" s="306" t="s">
        <v>2063</v>
      </c>
      <c r="E3309" s="305">
        <v>150</v>
      </c>
      <c r="F3309" s="305" t="s">
        <v>1264</v>
      </c>
      <c r="G3309" s="302"/>
    </row>
    <row r="3310" spans="1:7">
      <c r="A3310" s="302">
        <v>15</v>
      </c>
      <c r="B3310" s="302"/>
      <c r="C3310" s="302" t="s">
        <v>2073</v>
      </c>
      <c r="D3310" s="306" t="s">
        <v>2063</v>
      </c>
      <c r="E3310" s="305">
        <v>150</v>
      </c>
      <c r="F3310" s="305" t="s">
        <v>1264</v>
      </c>
      <c r="G3310" s="306"/>
    </row>
    <row r="3311" spans="1:7">
      <c r="A3311" s="302">
        <v>16</v>
      </c>
      <c r="B3311" s="302"/>
      <c r="C3311" s="302" t="s">
        <v>2074</v>
      </c>
      <c r="D3311" s="310" t="s">
        <v>2075</v>
      </c>
      <c r="E3311" s="305">
        <v>1420</v>
      </c>
      <c r="F3311" s="305" t="s">
        <v>948</v>
      </c>
      <c r="G3311" s="302"/>
    </row>
    <row r="3312" spans="1:7">
      <c r="A3312" s="308" t="s">
        <v>620</v>
      </c>
      <c r="B3312" s="309"/>
      <c r="C3312" s="309"/>
      <c r="D3312" s="305"/>
      <c r="E3312" s="305">
        <f>SUM(E3296:E3311)</f>
        <v>6720</v>
      </c>
      <c r="F3312" s="305"/>
      <c r="G3312" s="305" t="s">
        <v>1643</v>
      </c>
    </row>
    <row r="3313" spans="1:7">
      <c r="A3313" s="92"/>
      <c r="B3313" s="92"/>
      <c r="C3313" s="92"/>
      <c r="D3313" s="92"/>
      <c r="G3313" s="92"/>
    </row>
    <row r="3314" spans="1:7" ht="18.75">
      <c r="A3314" s="300" t="s">
        <v>3223</v>
      </c>
      <c r="B3314" s="300"/>
      <c r="C3314" s="300"/>
      <c r="D3314" s="300"/>
      <c r="E3314" s="300"/>
      <c r="F3314" s="300"/>
      <c r="G3314" s="300"/>
    </row>
    <row r="3315" spans="1:7" ht="36">
      <c r="A3315" s="301" t="s">
        <v>594</v>
      </c>
      <c r="B3315" s="301" t="s">
        <v>595</v>
      </c>
      <c r="C3315" s="301" t="s">
        <v>596</v>
      </c>
      <c r="D3315" s="301" t="s">
        <v>597</v>
      </c>
      <c r="E3315" s="301" t="s">
        <v>598</v>
      </c>
      <c r="F3315" s="301" t="s">
        <v>2754</v>
      </c>
      <c r="G3315" s="301" t="s">
        <v>2755</v>
      </c>
    </row>
    <row r="3316" spans="1:7">
      <c r="A3316" s="302">
        <v>1</v>
      </c>
      <c r="B3316" s="302"/>
      <c r="C3316" s="302" t="s">
        <v>1568</v>
      </c>
      <c r="D3316" s="310" t="s">
        <v>1484</v>
      </c>
      <c r="E3316" s="305">
        <v>600</v>
      </c>
      <c r="F3316" s="305" t="s">
        <v>1264</v>
      </c>
      <c r="G3316" s="302"/>
    </row>
    <row r="3317" spans="1:7" ht="24">
      <c r="A3317" s="302">
        <v>2</v>
      </c>
      <c r="B3317" s="302"/>
      <c r="C3317" s="302" t="s">
        <v>2058</v>
      </c>
      <c r="D3317" s="310" t="s">
        <v>1408</v>
      </c>
      <c r="E3317" s="305">
        <v>1000</v>
      </c>
      <c r="F3317" s="305" t="s">
        <v>1264</v>
      </c>
      <c r="G3317" s="302"/>
    </row>
    <row r="3318" spans="1:7">
      <c r="A3318" s="302">
        <v>3</v>
      </c>
      <c r="B3318" s="302"/>
      <c r="C3318" s="302" t="s">
        <v>939</v>
      </c>
      <c r="D3318" s="310" t="s">
        <v>1408</v>
      </c>
      <c r="E3318" s="305">
        <v>600</v>
      </c>
      <c r="F3318" s="305" t="s">
        <v>1264</v>
      </c>
      <c r="G3318" s="302"/>
    </row>
    <row r="3319" spans="1:7" ht="24">
      <c r="A3319" s="302">
        <v>4</v>
      </c>
      <c r="B3319" s="302"/>
      <c r="C3319" s="302" t="s">
        <v>2059</v>
      </c>
      <c r="D3319" s="310" t="s">
        <v>1622</v>
      </c>
      <c r="E3319" s="305">
        <v>600</v>
      </c>
      <c r="F3319" s="305" t="s">
        <v>1264</v>
      </c>
      <c r="G3319" s="306"/>
    </row>
    <row r="3320" spans="1:7">
      <c r="A3320" s="302">
        <v>5</v>
      </c>
      <c r="B3320" s="302"/>
      <c r="C3320" s="302" t="s">
        <v>2060</v>
      </c>
      <c r="D3320" s="310" t="s">
        <v>1571</v>
      </c>
      <c r="E3320" s="305">
        <v>300</v>
      </c>
      <c r="F3320" s="305" t="s">
        <v>1264</v>
      </c>
      <c r="G3320" s="302"/>
    </row>
    <row r="3321" spans="1:7" ht="24">
      <c r="A3321" s="302">
        <v>6</v>
      </c>
      <c r="B3321" s="302"/>
      <c r="C3321" s="302" t="s">
        <v>2061</v>
      </c>
      <c r="D3321" s="306" t="s">
        <v>1573</v>
      </c>
      <c r="E3321" s="305">
        <v>800</v>
      </c>
      <c r="F3321" s="305" t="s">
        <v>1264</v>
      </c>
      <c r="G3321" s="306"/>
    </row>
    <row r="3322" spans="1:7">
      <c r="A3322" s="302">
        <v>7</v>
      </c>
      <c r="B3322" s="302"/>
      <c r="C3322" s="302" t="s">
        <v>2062</v>
      </c>
      <c r="D3322" s="306" t="s">
        <v>2063</v>
      </c>
      <c r="E3322" s="305">
        <v>150</v>
      </c>
      <c r="F3322" s="305" t="s">
        <v>1264</v>
      </c>
      <c r="G3322" s="306"/>
    </row>
    <row r="3323" spans="1:7">
      <c r="A3323" s="302">
        <v>8</v>
      </c>
      <c r="B3323" s="302"/>
      <c r="C3323" s="302" t="s">
        <v>2064</v>
      </c>
      <c r="D3323" s="306" t="s">
        <v>2063</v>
      </c>
      <c r="E3323" s="305">
        <v>150</v>
      </c>
      <c r="F3323" s="305" t="s">
        <v>1264</v>
      </c>
      <c r="G3323" s="302"/>
    </row>
    <row r="3324" spans="1:7">
      <c r="A3324" s="302">
        <v>9</v>
      </c>
      <c r="B3324" s="302"/>
      <c r="C3324" s="302" t="s">
        <v>2065</v>
      </c>
      <c r="D3324" s="306" t="s">
        <v>2066</v>
      </c>
      <c r="E3324" s="305">
        <v>200</v>
      </c>
      <c r="F3324" s="305" t="s">
        <v>1264</v>
      </c>
      <c r="G3324" s="302"/>
    </row>
    <row r="3325" spans="1:7">
      <c r="A3325" s="302">
        <v>10</v>
      </c>
      <c r="B3325" s="302"/>
      <c r="C3325" s="302" t="s">
        <v>2067</v>
      </c>
      <c r="D3325" s="306" t="s">
        <v>2063</v>
      </c>
      <c r="E3325" s="305">
        <v>150</v>
      </c>
      <c r="F3325" s="305" t="s">
        <v>1264</v>
      </c>
      <c r="G3325" s="302"/>
    </row>
    <row r="3326" spans="1:7">
      <c r="A3326" s="302">
        <v>11</v>
      </c>
      <c r="B3326" s="302"/>
      <c r="C3326" s="302" t="s">
        <v>2068</v>
      </c>
      <c r="D3326" s="306" t="s">
        <v>2063</v>
      </c>
      <c r="E3326" s="305">
        <v>150</v>
      </c>
      <c r="F3326" s="305" t="s">
        <v>1264</v>
      </c>
      <c r="G3326" s="306"/>
    </row>
    <row r="3327" spans="1:7">
      <c r="A3327" s="302">
        <v>12</v>
      </c>
      <c r="B3327" s="302"/>
      <c r="C3327" s="302" t="s">
        <v>2069</v>
      </c>
      <c r="D3327" s="306" t="s">
        <v>2070</v>
      </c>
      <c r="E3327" s="305">
        <v>150</v>
      </c>
      <c r="F3327" s="305" t="s">
        <v>1264</v>
      </c>
      <c r="G3327" s="302"/>
    </row>
    <row r="3328" spans="1:7">
      <c r="A3328" s="302">
        <v>13</v>
      </c>
      <c r="B3328" s="302"/>
      <c r="C3328" s="302" t="s">
        <v>2071</v>
      </c>
      <c r="D3328" s="306" t="s">
        <v>2063</v>
      </c>
      <c r="E3328" s="305">
        <v>150</v>
      </c>
      <c r="F3328" s="305" t="s">
        <v>1264</v>
      </c>
      <c r="G3328" s="302"/>
    </row>
    <row r="3329" spans="1:7">
      <c r="A3329" s="302">
        <v>14</v>
      </c>
      <c r="B3329" s="302"/>
      <c r="C3329" s="302" t="s">
        <v>2072</v>
      </c>
      <c r="D3329" s="306" t="s">
        <v>2063</v>
      </c>
      <c r="E3329" s="305">
        <v>150</v>
      </c>
      <c r="F3329" s="305" t="s">
        <v>1264</v>
      </c>
      <c r="G3329" s="302"/>
    </row>
    <row r="3330" spans="1:7">
      <c r="A3330" s="302">
        <v>15</v>
      </c>
      <c r="B3330" s="302"/>
      <c r="C3330" s="302" t="s">
        <v>2073</v>
      </c>
      <c r="D3330" s="306" t="s">
        <v>2063</v>
      </c>
      <c r="E3330" s="305">
        <v>150</v>
      </c>
      <c r="F3330" s="305" t="s">
        <v>1264</v>
      </c>
      <c r="G3330" s="306"/>
    </row>
    <row r="3331" spans="1:7">
      <c r="A3331" s="302">
        <v>16</v>
      </c>
      <c r="B3331" s="302"/>
      <c r="C3331" s="302" t="s">
        <v>2076</v>
      </c>
      <c r="D3331" s="310" t="s">
        <v>2077</v>
      </c>
      <c r="E3331" s="305">
        <v>1690</v>
      </c>
      <c r="F3331" s="305" t="s">
        <v>948</v>
      </c>
      <c r="G3331" s="302"/>
    </row>
    <row r="3332" spans="1:7">
      <c r="A3332" s="308" t="s">
        <v>620</v>
      </c>
      <c r="B3332" s="309"/>
      <c r="C3332" s="309"/>
      <c r="D3332" s="305"/>
      <c r="E3332" s="305">
        <f>SUM(E3316:E3331)</f>
        <v>6990</v>
      </c>
      <c r="F3332" s="305"/>
      <c r="G3332" s="305" t="s">
        <v>1643</v>
      </c>
    </row>
    <row r="3333" spans="1:7">
      <c r="A3333" s="92"/>
      <c r="B3333" s="92"/>
      <c r="C3333" s="92"/>
      <c r="D3333" s="92"/>
      <c r="G3333" s="92"/>
    </row>
    <row r="3334" spans="1:7" ht="18.75">
      <c r="A3334" s="300" t="s">
        <v>3224</v>
      </c>
      <c r="B3334" s="300"/>
      <c r="C3334" s="300"/>
      <c r="D3334" s="300"/>
      <c r="E3334" s="300"/>
      <c r="F3334" s="300"/>
      <c r="G3334" s="300"/>
    </row>
    <row r="3335" spans="1:7" ht="36">
      <c r="A3335" s="301" t="s">
        <v>1551</v>
      </c>
      <c r="B3335" s="301" t="s">
        <v>1552</v>
      </c>
      <c r="C3335" s="301" t="s">
        <v>596</v>
      </c>
      <c r="D3335" s="301" t="s">
        <v>597</v>
      </c>
      <c r="E3335" s="301" t="s">
        <v>1266</v>
      </c>
      <c r="F3335" s="301" t="s">
        <v>1268</v>
      </c>
      <c r="G3335" s="301" t="s">
        <v>1553</v>
      </c>
    </row>
    <row r="3336" spans="1:7">
      <c r="A3336" s="306">
        <v>1</v>
      </c>
      <c r="B3336" s="306"/>
      <c r="C3336" s="306" t="s">
        <v>1568</v>
      </c>
      <c r="D3336" s="306" t="s">
        <v>1484</v>
      </c>
      <c r="E3336" s="306">
        <v>600</v>
      </c>
      <c r="F3336" s="306" t="s">
        <v>1264</v>
      </c>
      <c r="G3336" s="306"/>
    </row>
    <row r="3337" spans="1:7" ht="22.5">
      <c r="A3337" s="306">
        <v>4</v>
      </c>
      <c r="B3337" s="306"/>
      <c r="C3337" s="306" t="s">
        <v>2059</v>
      </c>
      <c r="D3337" s="306" t="s">
        <v>1622</v>
      </c>
      <c r="E3337" s="306">
        <v>600</v>
      </c>
      <c r="F3337" s="306" t="s">
        <v>1264</v>
      </c>
      <c r="G3337" s="306"/>
    </row>
    <row r="3338" spans="1:7">
      <c r="A3338" s="306">
        <v>5</v>
      </c>
      <c r="B3338" s="306"/>
      <c r="C3338" s="306" t="s">
        <v>2060</v>
      </c>
      <c r="D3338" s="306" t="s">
        <v>1571</v>
      </c>
      <c r="E3338" s="306">
        <v>300</v>
      </c>
      <c r="F3338" s="306" t="s">
        <v>1264</v>
      </c>
      <c r="G3338" s="306"/>
    </row>
    <row r="3339" spans="1:7" ht="22.5">
      <c r="A3339" s="306">
        <v>6</v>
      </c>
      <c r="B3339" s="306"/>
      <c r="C3339" s="306" t="s">
        <v>2061</v>
      </c>
      <c r="D3339" s="306" t="s">
        <v>1573</v>
      </c>
      <c r="E3339" s="306">
        <v>800</v>
      </c>
      <c r="F3339" s="306" t="s">
        <v>1264</v>
      </c>
      <c r="G3339" s="306"/>
    </row>
    <row r="3340" spans="1:7">
      <c r="A3340" s="306">
        <v>7</v>
      </c>
      <c r="B3340" s="306"/>
      <c r="C3340" s="306" t="s">
        <v>2062</v>
      </c>
      <c r="D3340" s="306" t="s">
        <v>2063</v>
      </c>
      <c r="E3340" s="306">
        <v>150</v>
      </c>
      <c r="F3340" s="306" t="s">
        <v>1264</v>
      </c>
      <c r="G3340" s="306"/>
    </row>
    <row r="3341" spans="1:7">
      <c r="A3341" s="306">
        <v>8</v>
      </c>
      <c r="B3341" s="306"/>
      <c r="C3341" s="306" t="s">
        <v>2064</v>
      </c>
      <c r="D3341" s="306" t="s">
        <v>2063</v>
      </c>
      <c r="E3341" s="306">
        <v>150</v>
      </c>
      <c r="F3341" s="306" t="s">
        <v>1264</v>
      </c>
      <c r="G3341" s="306"/>
    </row>
    <row r="3342" spans="1:7">
      <c r="A3342" s="306">
        <v>9</v>
      </c>
      <c r="B3342" s="306"/>
      <c r="C3342" s="306" t="s">
        <v>2065</v>
      </c>
      <c r="D3342" s="306" t="s">
        <v>2066</v>
      </c>
      <c r="E3342" s="306">
        <v>200</v>
      </c>
      <c r="F3342" s="306" t="s">
        <v>1264</v>
      </c>
      <c r="G3342" s="306"/>
    </row>
    <row r="3343" spans="1:7">
      <c r="A3343" s="306">
        <v>10</v>
      </c>
      <c r="B3343" s="306"/>
      <c r="C3343" s="306" t="s">
        <v>2067</v>
      </c>
      <c r="D3343" s="306" t="s">
        <v>2063</v>
      </c>
      <c r="E3343" s="306">
        <v>150</v>
      </c>
      <c r="F3343" s="306" t="s">
        <v>1264</v>
      </c>
      <c r="G3343" s="306"/>
    </row>
    <row r="3344" spans="1:7">
      <c r="A3344" s="306">
        <v>11</v>
      </c>
      <c r="B3344" s="306"/>
      <c r="C3344" s="306" t="s">
        <v>2068</v>
      </c>
      <c r="D3344" s="306" t="s">
        <v>2063</v>
      </c>
      <c r="E3344" s="306">
        <v>150</v>
      </c>
      <c r="F3344" s="306" t="s">
        <v>1264</v>
      </c>
      <c r="G3344" s="306"/>
    </row>
    <row r="3345" spans="1:7">
      <c r="A3345" s="306">
        <v>12</v>
      </c>
      <c r="B3345" s="306"/>
      <c r="C3345" s="306" t="s">
        <v>2069</v>
      </c>
      <c r="D3345" s="306" t="s">
        <v>2070</v>
      </c>
      <c r="E3345" s="306">
        <v>150</v>
      </c>
      <c r="F3345" s="306" t="s">
        <v>1264</v>
      </c>
      <c r="G3345" s="306"/>
    </row>
    <row r="3346" spans="1:7">
      <c r="A3346" s="306">
        <v>13</v>
      </c>
      <c r="B3346" s="306"/>
      <c r="C3346" s="306" t="s">
        <v>2071</v>
      </c>
      <c r="D3346" s="306" t="s">
        <v>2063</v>
      </c>
      <c r="E3346" s="306">
        <v>150</v>
      </c>
      <c r="F3346" s="306" t="s">
        <v>1264</v>
      </c>
      <c r="G3346" s="306"/>
    </row>
    <row r="3347" spans="1:7">
      <c r="A3347" s="306">
        <v>14</v>
      </c>
      <c r="B3347" s="306"/>
      <c r="C3347" s="306" t="s">
        <v>2072</v>
      </c>
      <c r="D3347" s="306" t="s">
        <v>2063</v>
      </c>
      <c r="E3347" s="306">
        <v>150</v>
      </c>
      <c r="F3347" s="306" t="s">
        <v>1264</v>
      </c>
      <c r="G3347" s="306"/>
    </row>
    <row r="3348" spans="1:7">
      <c r="A3348" s="306">
        <v>15</v>
      </c>
      <c r="B3348" s="306"/>
      <c r="C3348" s="306" t="s">
        <v>2073</v>
      </c>
      <c r="D3348" s="306" t="s">
        <v>2063</v>
      </c>
      <c r="E3348" s="306">
        <v>150</v>
      </c>
      <c r="F3348" s="306" t="s">
        <v>1264</v>
      </c>
      <c r="G3348" s="306"/>
    </row>
    <row r="3349" spans="1:7">
      <c r="A3349" s="306">
        <v>16</v>
      </c>
      <c r="B3349" s="306"/>
      <c r="C3349" s="306" t="s">
        <v>2078</v>
      </c>
      <c r="D3349" s="306" t="s">
        <v>2002</v>
      </c>
      <c r="E3349" s="306">
        <v>2370</v>
      </c>
      <c r="F3349" s="305" t="s">
        <v>948</v>
      </c>
      <c r="G3349" s="306"/>
    </row>
    <row r="3350" spans="1:7">
      <c r="A3350" s="308" t="s">
        <v>620</v>
      </c>
      <c r="B3350" s="309"/>
      <c r="C3350" s="309"/>
      <c r="D3350" s="305"/>
      <c r="E3350" s="314">
        <f>SUM(E3336:E3349)</f>
        <v>6070</v>
      </c>
      <c r="F3350" s="305"/>
      <c r="G3350" s="305" t="s">
        <v>1643</v>
      </c>
    </row>
    <row r="3352" spans="1:7" ht="18.75">
      <c r="A3352" s="300" t="s">
        <v>417</v>
      </c>
      <c r="B3352" s="300"/>
      <c r="C3352" s="300"/>
      <c r="D3352" s="300"/>
      <c r="E3352" s="300"/>
      <c r="F3352" s="300"/>
      <c r="G3352" s="300"/>
    </row>
    <row r="3353" spans="1:7" ht="36">
      <c r="A3353" s="301" t="s">
        <v>594</v>
      </c>
      <c r="B3353" s="301" t="s">
        <v>595</v>
      </c>
      <c r="C3353" s="301" t="s">
        <v>596</v>
      </c>
      <c r="D3353" s="301" t="s">
        <v>597</v>
      </c>
      <c r="E3353" s="301" t="s">
        <v>598</v>
      </c>
      <c r="F3353" s="301" t="s">
        <v>2754</v>
      </c>
      <c r="G3353" s="301" t="s">
        <v>2755</v>
      </c>
    </row>
    <row r="3354" spans="1:7">
      <c r="A3354" s="302">
        <v>1</v>
      </c>
      <c r="B3354" s="302"/>
      <c r="C3354" s="306" t="s">
        <v>1568</v>
      </c>
      <c r="D3354" s="306" t="s">
        <v>1484</v>
      </c>
      <c r="E3354" s="306">
        <v>600</v>
      </c>
      <c r="F3354" s="306" t="s">
        <v>1264</v>
      </c>
      <c r="G3354" s="302"/>
    </row>
    <row r="3355" spans="1:7" ht="22.5">
      <c r="A3355" s="302">
        <v>2</v>
      </c>
      <c r="B3355" s="302"/>
      <c r="C3355" s="306" t="s">
        <v>2059</v>
      </c>
      <c r="D3355" s="306" t="s">
        <v>1622</v>
      </c>
      <c r="E3355" s="306">
        <v>600</v>
      </c>
      <c r="F3355" s="306" t="s">
        <v>1264</v>
      </c>
      <c r="G3355" s="306"/>
    </row>
    <row r="3356" spans="1:7">
      <c r="A3356" s="302">
        <v>3</v>
      </c>
      <c r="B3356" s="302"/>
      <c r="C3356" s="306" t="s">
        <v>2060</v>
      </c>
      <c r="D3356" s="306" t="s">
        <v>1571</v>
      </c>
      <c r="E3356" s="306">
        <v>300</v>
      </c>
      <c r="F3356" s="306" t="s">
        <v>1264</v>
      </c>
      <c r="G3356" s="302"/>
    </row>
    <row r="3357" spans="1:7" ht="22.5">
      <c r="A3357" s="302">
        <v>4</v>
      </c>
      <c r="B3357" s="302"/>
      <c r="C3357" s="306" t="s">
        <v>2061</v>
      </c>
      <c r="D3357" s="306" t="s">
        <v>1573</v>
      </c>
      <c r="E3357" s="306">
        <v>800</v>
      </c>
      <c r="F3357" s="306" t="s">
        <v>1264</v>
      </c>
      <c r="G3357" s="306"/>
    </row>
    <row r="3358" spans="1:7">
      <c r="A3358" s="302">
        <v>5</v>
      </c>
      <c r="B3358" s="302"/>
      <c r="C3358" s="306" t="s">
        <v>2062</v>
      </c>
      <c r="D3358" s="306" t="s">
        <v>2063</v>
      </c>
      <c r="E3358" s="306">
        <v>150</v>
      </c>
      <c r="F3358" s="306" t="s">
        <v>1264</v>
      </c>
      <c r="G3358" s="306"/>
    </row>
    <row r="3359" spans="1:7">
      <c r="A3359" s="302">
        <v>6</v>
      </c>
      <c r="B3359" s="302"/>
      <c r="C3359" s="306" t="s">
        <v>2064</v>
      </c>
      <c r="D3359" s="306" t="s">
        <v>2063</v>
      </c>
      <c r="E3359" s="306">
        <v>150</v>
      </c>
      <c r="F3359" s="306" t="s">
        <v>1264</v>
      </c>
      <c r="G3359" s="302"/>
    </row>
    <row r="3360" spans="1:7">
      <c r="A3360" s="302">
        <v>7</v>
      </c>
      <c r="B3360" s="302"/>
      <c r="C3360" s="306" t="s">
        <v>2065</v>
      </c>
      <c r="D3360" s="306" t="s">
        <v>2066</v>
      </c>
      <c r="E3360" s="306">
        <v>200</v>
      </c>
      <c r="F3360" s="306" t="s">
        <v>1264</v>
      </c>
      <c r="G3360" s="302"/>
    </row>
    <row r="3361" spans="1:7">
      <c r="A3361" s="302">
        <v>8</v>
      </c>
      <c r="B3361" s="302"/>
      <c r="C3361" s="306" t="s">
        <v>2067</v>
      </c>
      <c r="D3361" s="306" t="s">
        <v>2063</v>
      </c>
      <c r="E3361" s="306">
        <v>150</v>
      </c>
      <c r="F3361" s="306" t="s">
        <v>1264</v>
      </c>
      <c r="G3361" s="302"/>
    </row>
    <row r="3362" spans="1:7">
      <c r="A3362" s="302">
        <v>9</v>
      </c>
      <c r="B3362" s="302"/>
      <c r="C3362" s="306" t="s">
        <v>2068</v>
      </c>
      <c r="D3362" s="306" t="s">
        <v>2063</v>
      </c>
      <c r="E3362" s="306">
        <v>150</v>
      </c>
      <c r="F3362" s="306" t="s">
        <v>1264</v>
      </c>
      <c r="G3362" s="306"/>
    </row>
    <row r="3363" spans="1:7">
      <c r="A3363" s="302">
        <v>10</v>
      </c>
      <c r="B3363" s="302"/>
      <c r="C3363" s="306" t="s">
        <v>2069</v>
      </c>
      <c r="D3363" s="306" t="s">
        <v>2070</v>
      </c>
      <c r="E3363" s="306">
        <v>150</v>
      </c>
      <c r="F3363" s="306" t="s">
        <v>1264</v>
      </c>
      <c r="G3363" s="302"/>
    </row>
    <row r="3364" spans="1:7">
      <c r="A3364" s="302">
        <v>11</v>
      </c>
      <c r="B3364" s="302"/>
      <c r="C3364" s="306" t="s">
        <v>2071</v>
      </c>
      <c r="D3364" s="306" t="s">
        <v>2063</v>
      </c>
      <c r="E3364" s="306">
        <v>150</v>
      </c>
      <c r="F3364" s="306" t="s">
        <v>1264</v>
      </c>
      <c r="G3364" s="302"/>
    </row>
    <row r="3365" spans="1:7">
      <c r="A3365" s="302">
        <v>12</v>
      </c>
      <c r="B3365" s="302"/>
      <c r="C3365" s="306" t="s">
        <v>2072</v>
      </c>
      <c r="D3365" s="306" t="s">
        <v>2063</v>
      </c>
      <c r="E3365" s="306">
        <v>150</v>
      </c>
      <c r="F3365" s="306" t="s">
        <v>1264</v>
      </c>
      <c r="G3365" s="302"/>
    </row>
    <row r="3366" spans="1:7">
      <c r="A3366" s="302">
        <v>13</v>
      </c>
      <c r="B3366" s="302"/>
      <c r="C3366" s="306" t="s">
        <v>2073</v>
      </c>
      <c r="D3366" s="306" t="s">
        <v>2063</v>
      </c>
      <c r="E3366" s="306">
        <v>150</v>
      </c>
      <c r="F3366" s="306" t="s">
        <v>1264</v>
      </c>
      <c r="G3366" s="306"/>
    </row>
    <row r="3367" spans="1:7">
      <c r="A3367" s="302">
        <v>14</v>
      </c>
      <c r="B3367" s="302"/>
      <c r="C3367" s="306" t="s">
        <v>2074</v>
      </c>
      <c r="D3367" s="306" t="s">
        <v>1479</v>
      </c>
      <c r="E3367" s="306">
        <v>8620</v>
      </c>
      <c r="F3367" s="306" t="s">
        <v>2079</v>
      </c>
      <c r="G3367" s="302"/>
    </row>
    <row r="3368" spans="1:7">
      <c r="A3368" s="308" t="s">
        <v>620</v>
      </c>
      <c r="B3368" s="309"/>
      <c r="C3368" s="309"/>
      <c r="D3368" s="305"/>
      <c r="E3368" s="305">
        <f>SUM(E3354:E3367)</f>
        <v>12320</v>
      </c>
      <c r="F3368" s="305"/>
      <c r="G3368" s="305" t="s">
        <v>1357</v>
      </c>
    </row>
    <row r="3369" spans="1:7">
      <c r="A3369" s="92"/>
      <c r="B3369" s="92"/>
      <c r="C3369" s="92"/>
      <c r="D3369" s="92"/>
      <c r="G3369" s="92"/>
    </row>
    <row r="3370" spans="1:7">
      <c r="A3370" s="92"/>
      <c r="B3370" s="92"/>
      <c r="C3370" s="92"/>
      <c r="D3370" s="92"/>
      <c r="G3370" s="92"/>
    </row>
    <row r="3371" spans="1:7" ht="18.75">
      <c r="A3371" s="300" t="s">
        <v>3225</v>
      </c>
      <c r="B3371" s="300"/>
      <c r="C3371" s="300"/>
      <c r="D3371" s="300"/>
      <c r="E3371" s="300"/>
      <c r="F3371" s="300"/>
      <c r="G3371" s="300"/>
    </row>
    <row r="3372" spans="1:7" ht="36">
      <c r="A3372" s="301" t="s">
        <v>594</v>
      </c>
      <c r="B3372" s="301" t="s">
        <v>595</v>
      </c>
      <c r="C3372" s="301" t="s">
        <v>596</v>
      </c>
      <c r="D3372" s="301" t="s">
        <v>597</v>
      </c>
      <c r="E3372" s="301" t="s">
        <v>598</v>
      </c>
      <c r="F3372" s="301" t="s">
        <v>2754</v>
      </c>
      <c r="G3372" s="301" t="s">
        <v>2755</v>
      </c>
    </row>
    <row r="3373" spans="1:7">
      <c r="A3373" s="302">
        <v>1</v>
      </c>
      <c r="B3373" s="302"/>
      <c r="C3373" s="306" t="s">
        <v>2080</v>
      </c>
      <c r="D3373" s="306" t="s">
        <v>2012</v>
      </c>
      <c r="E3373" s="306">
        <f>100+200+100</f>
        <v>400</v>
      </c>
      <c r="F3373" s="306" t="s">
        <v>1264</v>
      </c>
      <c r="G3373" s="305"/>
    </row>
    <row r="3374" spans="1:7">
      <c r="A3374" s="302">
        <v>2</v>
      </c>
      <c r="B3374" s="302"/>
      <c r="C3374" s="306" t="s">
        <v>2081</v>
      </c>
      <c r="D3374" s="306" t="s">
        <v>2082</v>
      </c>
      <c r="E3374" s="306">
        <f>100+200+100</f>
        <v>400</v>
      </c>
      <c r="F3374" s="306" t="s">
        <v>1264</v>
      </c>
      <c r="G3374" s="305"/>
    </row>
    <row r="3375" spans="1:7">
      <c r="A3375" s="302">
        <v>3</v>
      </c>
      <c r="B3375" s="302"/>
      <c r="C3375" s="306" t="s">
        <v>1327</v>
      </c>
      <c r="D3375" s="306" t="s">
        <v>2082</v>
      </c>
      <c r="E3375" s="306">
        <v>50</v>
      </c>
      <c r="F3375" s="306" t="s">
        <v>1259</v>
      </c>
      <c r="G3375" s="305"/>
    </row>
    <row r="3376" spans="1:7">
      <c r="A3376" s="302">
        <v>4</v>
      </c>
      <c r="B3376" s="302"/>
      <c r="C3376" s="306" t="s">
        <v>1450</v>
      </c>
      <c r="D3376" s="306" t="s">
        <v>1334</v>
      </c>
      <c r="E3376" s="306">
        <v>3500</v>
      </c>
      <c r="F3376" s="306" t="s">
        <v>1259</v>
      </c>
      <c r="G3376" s="305"/>
    </row>
    <row r="3377" spans="1:7">
      <c r="A3377" s="302">
        <v>5</v>
      </c>
      <c r="B3377" s="302"/>
      <c r="C3377" s="306" t="s">
        <v>1343</v>
      </c>
      <c r="D3377" s="306" t="s">
        <v>1344</v>
      </c>
      <c r="E3377" s="306">
        <v>50</v>
      </c>
      <c r="F3377" s="306" t="s">
        <v>1259</v>
      </c>
      <c r="G3377" s="305"/>
    </row>
    <row r="3378" spans="1:7">
      <c r="A3378" s="302">
        <v>6</v>
      </c>
      <c r="B3378" s="302"/>
      <c r="C3378" s="306" t="s">
        <v>1383</v>
      </c>
      <c r="D3378" s="306" t="s">
        <v>2082</v>
      </c>
      <c r="E3378" s="306">
        <v>50</v>
      </c>
      <c r="F3378" s="306" t="s">
        <v>789</v>
      </c>
      <c r="G3378" s="305"/>
    </row>
    <row r="3379" spans="1:7">
      <c r="A3379" s="302">
        <v>7</v>
      </c>
      <c r="B3379" s="302"/>
      <c r="C3379" s="306" t="s">
        <v>805</v>
      </c>
      <c r="D3379" s="306" t="s">
        <v>1349</v>
      </c>
      <c r="E3379" s="306">
        <v>170</v>
      </c>
      <c r="F3379" s="306" t="s">
        <v>789</v>
      </c>
      <c r="G3379" s="305"/>
    </row>
    <row r="3380" spans="1:7">
      <c r="A3380" s="302">
        <v>8</v>
      </c>
      <c r="B3380" s="302"/>
      <c r="C3380" s="306" t="s">
        <v>1353</v>
      </c>
      <c r="D3380" s="306" t="s">
        <v>1354</v>
      </c>
      <c r="E3380" s="306">
        <v>200</v>
      </c>
      <c r="F3380" s="306" t="s">
        <v>1387</v>
      </c>
      <c r="G3380" s="305"/>
    </row>
    <row r="3381" spans="1:7">
      <c r="A3381" s="302">
        <v>9</v>
      </c>
      <c r="B3381" s="302"/>
      <c r="C3381" s="306" t="s">
        <v>1292</v>
      </c>
      <c r="D3381" s="306" t="s">
        <v>1413</v>
      </c>
      <c r="E3381" s="306">
        <v>200</v>
      </c>
      <c r="F3381" s="306" t="s">
        <v>1264</v>
      </c>
      <c r="G3381" s="305"/>
    </row>
    <row r="3382" spans="1:7">
      <c r="A3382" s="302">
        <v>10</v>
      </c>
      <c r="B3382" s="302"/>
      <c r="C3382" s="306" t="s">
        <v>1476</v>
      </c>
      <c r="D3382" s="306" t="s">
        <v>2083</v>
      </c>
      <c r="E3382" s="306">
        <f>100+200</f>
        <v>300</v>
      </c>
      <c r="F3382" s="306" t="s">
        <v>1397</v>
      </c>
      <c r="G3382" s="305"/>
    </row>
    <row r="3383" spans="1:7" ht="14.25">
      <c r="A3383" s="302">
        <v>11</v>
      </c>
      <c r="B3383" s="302"/>
      <c r="C3383" s="306" t="s">
        <v>2084</v>
      </c>
      <c r="D3383" s="306" t="s">
        <v>3236</v>
      </c>
      <c r="E3383" s="306">
        <f>100+600*8</f>
        <v>4900</v>
      </c>
      <c r="F3383" s="306" t="s">
        <v>1718</v>
      </c>
      <c r="G3383" s="305"/>
    </row>
    <row r="3384" spans="1:7">
      <c r="A3384" s="302">
        <v>12</v>
      </c>
      <c r="B3384" s="302"/>
      <c r="C3384" s="306" t="s">
        <v>856</v>
      </c>
      <c r="D3384" s="306" t="s">
        <v>2048</v>
      </c>
      <c r="E3384" s="306">
        <v>4450</v>
      </c>
      <c r="F3384" s="306" t="s">
        <v>789</v>
      </c>
      <c r="G3384" s="305"/>
    </row>
    <row r="3385" spans="1:7">
      <c r="A3385" s="308" t="s">
        <v>620</v>
      </c>
      <c r="B3385" s="309"/>
      <c r="C3385" s="309"/>
      <c r="D3385" s="305"/>
      <c r="E3385" s="305">
        <f>SUM(E3373:E3384)</f>
        <v>14670</v>
      </c>
      <c r="F3385" s="305"/>
      <c r="G3385" s="305" t="s">
        <v>1357</v>
      </c>
    </row>
    <row r="3386" spans="1:7">
      <c r="A3386" s="92"/>
      <c r="B3386" s="92"/>
      <c r="C3386" s="92"/>
      <c r="D3386" s="92"/>
      <c r="G3386" s="92"/>
    </row>
    <row r="3387" spans="1:7" ht="18.75">
      <c r="A3387" s="300" t="s">
        <v>3226</v>
      </c>
      <c r="B3387" s="300"/>
      <c r="C3387" s="300"/>
      <c r="D3387" s="300"/>
      <c r="E3387" s="300"/>
      <c r="F3387" s="300"/>
      <c r="G3387" s="300"/>
    </row>
    <row r="3388" spans="1:7" ht="36">
      <c r="A3388" s="301" t="s">
        <v>594</v>
      </c>
      <c r="B3388" s="301" t="s">
        <v>595</v>
      </c>
      <c r="C3388" s="301" t="s">
        <v>596</v>
      </c>
      <c r="D3388" s="301" t="s">
        <v>597</v>
      </c>
      <c r="E3388" s="301" t="s">
        <v>598</v>
      </c>
      <c r="F3388" s="301" t="s">
        <v>2754</v>
      </c>
      <c r="G3388" s="301" t="s">
        <v>2755</v>
      </c>
    </row>
    <row r="3389" spans="1:7">
      <c r="A3389" s="302">
        <v>1</v>
      </c>
      <c r="B3389" s="302"/>
      <c r="C3389" s="306" t="s">
        <v>2080</v>
      </c>
      <c r="D3389" s="306" t="s">
        <v>2012</v>
      </c>
      <c r="E3389" s="306">
        <f>100+200+100</f>
        <v>400</v>
      </c>
      <c r="F3389" s="306" t="s">
        <v>1494</v>
      </c>
      <c r="G3389" s="305"/>
    </row>
    <row r="3390" spans="1:7">
      <c r="A3390" s="302">
        <v>2</v>
      </c>
      <c r="B3390" s="302"/>
      <c r="C3390" s="306" t="s">
        <v>2081</v>
      </c>
      <c r="D3390" s="306" t="s">
        <v>2082</v>
      </c>
      <c r="E3390" s="306">
        <f>100+200+100</f>
        <v>400</v>
      </c>
      <c r="F3390" s="306" t="s">
        <v>1494</v>
      </c>
      <c r="G3390" s="305"/>
    </row>
    <row r="3391" spans="1:7">
      <c r="A3391" s="302">
        <v>3</v>
      </c>
      <c r="B3391" s="302"/>
      <c r="C3391" s="306" t="s">
        <v>1327</v>
      </c>
      <c r="D3391" s="306" t="s">
        <v>2082</v>
      </c>
      <c r="E3391" s="306">
        <v>50</v>
      </c>
      <c r="F3391" s="306" t="s">
        <v>1259</v>
      </c>
      <c r="G3391" s="305"/>
    </row>
    <row r="3392" spans="1:7">
      <c r="A3392" s="302">
        <v>4</v>
      </c>
      <c r="B3392" s="302"/>
      <c r="C3392" s="306" t="s">
        <v>1450</v>
      </c>
      <c r="D3392" s="306" t="s">
        <v>1334</v>
      </c>
      <c r="E3392" s="306">
        <v>3500</v>
      </c>
      <c r="F3392" s="306" t="s">
        <v>1259</v>
      </c>
      <c r="G3392" s="305"/>
    </row>
    <row r="3393" spans="1:7">
      <c r="A3393" s="302">
        <v>5</v>
      </c>
      <c r="B3393" s="302"/>
      <c r="C3393" s="306" t="s">
        <v>1343</v>
      </c>
      <c r="D3393" s="306" t="s">
        <v>1344</v>
      </c>
      <c r="E3393" s="306">
        <v>50</v>
      </c>
      <c r="F3393" s="306" t="s">
        <v>1259</v>
      </c>
      <c r="G3393" s="305"/>
    </row>
    <row r="3394" spans="1:7">
      <c r="A3394" s="302">
        <v>6</v>
      </c>
      <c r="B3394" s="302"/>
      <c r="C3394" s="306" t="s">
        <v>1471</v>
      </c>
      <c r="D3394" s="306" t="s">
        <v>1491</v>
      </c>
      <c r="E3394" s="306">
        <v>220</v>
      </c>
      <c r="F3394" s="306" t="s">
        <v>851</v>
      </c>
      <c r="G3394" s="305"/>
    </row>
    <row r="3395" spans="1:7">
      <c r="A3395" s="302">
        <v>7</v>
      </c>
      <c r="B3395" s="302"/>
      <c r="C3395" s="306" t="s">
        <v>1383</v>
      </c>
      <c r="D3395" s="306" t="s">
        <v>2082</v>
      </c>
      <c r="E3395" s="306">
        <v>50</v>
      </c>
      <c r="F3395" s="306" t="s">
        <v>851</v>
      </c>
      <c r="G3395" s="305"/>
    </row>
    <row r="3396" spans="1:7">
      <c r="A3396" s="302">
        <v>8</v>
      </c>
      <c r="B3396" s="302"/>
      <c r="C3396" s="306" t="s">
        <v>805</v>
      </c>
      <c r="D3396" s="306" t="s">
        <v>1349</v>
      </c>
      <c r="E3396" s="306">
        <v>170</v>
      </c>
      <c r="F3396" s="306" t="s">
        <v>851</v>
      </c>
      <c r="G3396" s="305"/>
    </row>
    <row r="3397" spans="1:7">
      <c r="A3397" s="302">
        <v>9</v>
      </c>
      <c r="B3397" s="302"/>
      <c r="C3397" s="306" t="s">
        <v>1353</v>
      </c>
      <c r="D3397" s="306" t="s">
        <v>1354</v>
      </c>
      <c r="E3397" s="306">
        <v>200</v>
      </c>
      <c r="F3397" s="306" t="s">
        <v>1315</v>
      </c>
      <c r="G3397" s="305"/>
    </row>
    <row r="3398" spans="1:7">
      <c r="A3398" s="302">
        <v>10</v>
      </c>
      <c r="B3398" s="302"/>
      <c r="C3398" s="306" t="s">
        <v>1292</v>
      </c>
      <c r="D3398" s="306" t="s">
        <v>1413</v>
      </c>
      <c r="E3398" s="306">
        <v>200</v>
      </c>
      <c r="F3398" s="306" t="s">
        <v>1494</v>
      </c>
      <c r="G3398" s="305"/>
    </row>
    <row r="3399" spans="1:7">
      <c r="A3399" s="302">
        <v>11</v>
      </c>
      <c r="B3399" s="302"/>
      <c r="C3399" s="306" t="s">
        <v>1476</v>
      </c>
      <c r="D3399" s="306" t="s">
        <v>2083</v>
      </c>
      <c r="E3399" s="306">
        <f>100+200</f>
        <v>300</v>
      </c>
      <c r="F3399" s="306" t="s">
        <v>1530</v>
      </c>
      <c r="G3399" s="305"/>
    </row>
    <row r="3400" spans="1:7" ht="14.25">
      <c r="A3400" s="302">
        <v>12</v>
      </c>
      <c r="B3400" s="302"/>
      <c r="C3400" s="306" t="s">
        <v>2084</v>
      </c>
      <c r="D3400" s="306" t="s">
        <v>3236</v>
      </c>
      <c r="E3400" s="306">
        <f>100+600*8</f>
        <v>4900</v>
      </c>
      <c r="F3400" s="306" t="s">
        <v>1567</v>
      </c>
      <c r="G3400" s="305"/>
    </row>
    <row r="3401" spans="1:7">
      <c r="A3401" s="302">
        <v>13</v>
      </c>
      <c r="B3401" s="302"/>
      <c r="C3401" s="306" t="s">
        <v>856</v>
      </c>
      <c r="D3401" s="306" t="s">
        <v>2048</v>
      </c>
      <c r="E3401" s="306">
        <v>4450</v>
      </c>
      <c r="F3401" s="306" t="s">
        <v>789</v>
      </c>
      <c r="G3401" s="305"/>
    </row>
    <row r="3402" spans="1:7">
      <c r="A3402" s="308" t="s">
        <v>620</v>
      </c>
      <c r="B3402" s="309"/>
      <c r="C3402" s="309"/>
      <c r="D3402" s="305"/>
      <c r="E3402" s="305">
        <f>SUM(E3389:E3401)</f>
        <v>14890</v>
      </c>
      <c r="F3402" s="305"/>
      <c r="G3402" s="305" t="s">
        <v>1357</v>
      </c>
    </row>
    <row r="3403" spans="1:7">
      <c r="A3403" s="92"/>
      <c r="B3403" s="92"/>
      <c r="C3403" s="92"/>
      <c r="D3403" s="92"/>
      <c r="G3403" s="92"/>
    </row>
    <row r="3404" spans="1:7" ht="18.75">
      <c r="A3404" s="311" t="s">
        <v>2085</v>
      </c>
      <c r="B3404" s="311"/>
      <c r="C3404" s="311"/>
      <c r="D3404" s="311"/>
      <c r="E3404" s="311"/>
      <c r="F3404" s="311"/>
      <c r="G3404" s="311"/>
    </row>
    <row r="3405" spans="1:7" ht="36">
      <c r="A3405" s="301" t="s">
        <v>594</v>
      </c>
      <c r="B3405" s="301" t="s">
        <v>595</v>
      </c>
      <c r="C3405" s="301" t="s">
        <v>596</v>
      </c>
      <c r="D3405" s="301" t="s">
        <v>597</v>
      </c>
      <c r="E3405" s="301" t="s">
        <v>598</v>
      </c>
      <c r="F3405" s="301" t="s">
        <v>2754</v>
      </c>
      <c r="G3405" s="301" t="s">
        <v>2755</v>
      </c>
    </row>
    <row r="3406" spans="1:7">
      <c r="A3406" s="312">
        <v>1</v>
      </c>
      <c r="B3406" s="312"/>
      <c r="C3406" s="313" t="s">
        <v>495</v>
      </c>
      <c r="D3406" s="313" t="s">
        <v>2086</v>
      </c>
      <c r="E3406" s="313">
        <v>40</v>
      </c>
      <c r="F3406" s="313" t="s">
        <v>3237</v>
      </c>
      <c r="G3406" s="312"/>
    </row>
    <row r="3407" spans="1:7">
      <c r="A3407" s="312">
        <v>2</v>
      </c>
      <c r="B3407" s="312"/>
      <c r="C3407" s="313" t="s">
        <v>2087</v>
      </c>
      <c r="D3407" s="313" t="s">
        <v>2086</v>
      </c>
      <c r="E3407" s="313">
        <v>100</v>
      </c>
      <c r="F3407" s="313" t="s">
        <v>3237</v>
      </c>
      <c r="G3407" s="312"/>
    </row>
    <row r="3408" spans="1:7">
      <c r="A3408" s="312">
        <v>3</v>
      </c>
      <c r="B3408" s="312"/>
      <c r="C3408" s="313" t="s">
        <v>2088</v>
      </c>
      <c r="D3408" s="313" t="s">
        <v>2089</v>
      </c>
      <c r="E3408" s="313">
        <v>100</v>
      </c>
      <c r="F3408" s="313" t="s">
        <v>3237</v>
      </c>
      <c r="G3408" s="312"/>
    </row>
    <row r="3409" spans="1:7">
      <c r="A3409" s="312">
        <v>4</v>
      </c>
      <c r="B3409" s="312"/>
      <c r="C3409" s="313" t="s">
        <v>2090</v>
      </c>
      <c r="D3409" s="313" t="s">
        <v>2091</v>
      </c>
      <c r="E3409" s="313">
        <v>100</v>
      </c>
      <c r="F3409" s="313" t="s">
        <v>3237</v>
      </c>
      <c r="G3409" s="312"/>
    </row>
    <row r="3410" spans="1:7">
      <c r="A3410" s="312">
        <v>5</v>
      </c>
      <c r="B3410" s="312"/>
      <c r="C3410" s="313" t="s">
        <v>574</v>
      </c>
      <c r="D3410" s="313" t="s">
        <v>2092</v>
      </c>
      <c r="E3410" s="313">
        <v>100</v>
      </c>
      <c r="F3410" s="313" t="s">
        <v>3237</v>
      </c>
      <c r="G3410" s="312"/>
    </row>
    <row r="3411" spans="1:7">
      <c r="A3411" s="312">
        <v>6</v>
      </c>
      <c r="B3411" s="312"/>
      <c r="C3411" s="313" t="s">
        <v>1383</v>
      </c>
      <c r="D3411" s="313" t="s">
        <v>2086</v>
      </c>
      <c r="E3411" s="313">
        <f>100+40</f>
        <v>140</v>
      </c>
      <c r="F3411" s="313" t="s">
        <v>1264</v>
      </c>
      <c r="G3411" s="312"/>
    </row>
    <row r="3412" spans="1:7">
      <c r="A3412" s="312">
        <v>7</v>
      </c>
      <c r="B3412" s="312"/>
      <c r="C3412" s="313" t="s">
        <v>805</v>
      </c>
      <c r="D3412" s="313" t="s">
        <v>2093</v>
      </c>
      <c r="E3412" s="313">
        <f>(100+60)*3</f>
        <v>480</v>
      </c>
      <c r="F3412" s="313" t="s">
        <v>1259</v>
      </c>
      <c r="G3412" s="312"/>
    </row>
    <row r="3413" spans="1:7">
      <c r="A3413" s="312">
        <v>8</v>
      </c>
      <c r="B3413" s="312"/>
      <c r="C3413" s="313" t="s">
        <v>999</v>
      </c>
      <c r="D3413" s="313" t="s">
        <v>2094</v>
      </c>
      <c r="E3413" s="313">
        <f>100+70</f>
        <v>170</v>
      </c>
      <c r="F3413" s="313" t="s">
        <v>1264</v>
      </c>
      <c r="G3413" s="312"/>
    </row>
    <row r="3414" spans="1:7">
      <c r="A3414" s="312">
        <v>9</v>
      </c>
      <c r="B3414" s="312"/>
      <c r="C3414" s="313" t="s">
        <v>1346</v>
      </c>
      <c r="D3414" s="313" t="s">
        <v>1911</v>
      </c>
      <c r="E3414" s="313">
        <f>100+100</f>
        <v>200</v>
      </c>
      <c r="F3414" s="313" t="s">
        <v>1264</v>
      </c>
      <c r="G3414" s="312"/>
    </row>
    <row r="3415" spans="1:7">
      <c r="A3415" s="312">
        <v>10</v>
      </c>
      <c r="B3415" s="312"/>
      <c r="C3415" s="313" t="s">
        <v>1657</v>
      </c>
      <c r="D3415" s="313" t="s">
        <v>1398</v>
      </c>
      <c r="E3415" s="313">
        <f>100+50</f>
        <v>150</v>
      </c>
      <c r="F3415" s="313" t="s">
        <v>1264</v>
      </c>
      <c r="G3415" s="312"/>
    </row>
    <row r="3416" spans="1:7">
      <c r="A3416" s="312">
        <v>11</v>
      </c>
      <c r="B3416" s="312"/>
      <c r="C3416" s="313" t="s">
        <v>588</v>
      </c>
      <c r="D3416" s="313" t="s">
        <v>1345</v>
      </c>
      <c r="E3416" s="313">
        <f>100+60</f>
        <v>160</v>
      </c>
      <c r="F3416" s="313" t="s">
        <v>1264</v>
      </c>
      <c r="G3416" s="312"/>
    </row>
    <row r="3417" spans="1:7">
      <c r="A3417" s="312">
        <v>12</v>
      </c>
      <c r="B3417" s="312"/>
      <c r="C3417" s="313" t="s">
        <v>1350</v>
      </c>
      <c r="D3417" s="313" t="s">
        <v>1351</v>
      </c>
      <c r="E3417" s="313">
        <f>100+80</f>
        <v>180</v>
      </c>
      <c r="F3417" s="313" t="s">
        <v>1264</v>
      </c>
      <c r="G3417" s="312"/>
    </row>
    <row r="3418" spans="1:7">
      <c r="A3418" s="312">
        <v>13</v>
      </c>
      <c r="B3418" s="312"/>
      <c r="C3418" s="313" t="s">
        <v>809</v>
      </c>
      <c r="D3418" s="313" t="s">
        <v>2095</v>
      </c>
      <c r="E3418" s="313">
        <v>250</v>
      </c>
      <c r="F3418" s="313" t="s">
        <v>1264</v>
      </c>
      <c r="G3418" s="312"/>
    </row>
    <row r="3419" spans="1:7">
      <c r="A3419" s="312">
        <v>14</v>
      </c>
      <c r="B3419" s="312"/>
      <c r="C3419" s="313" t="s">
        <v>1386</v>
      </c>
      <c r="D3419" s="313" t="s">
        <v>2096</v>
      </c>
      <c r="E3419" s="313">
        <f>100+240*5</f>
        <v>1300</v>
      </c>
      <c r="F3419" s="313" t="s">
        <v>1397</v>
      </c>
      <c r="G3419" s="312"/>
    </row>
    <row r="3420" spans="1:7">
      <c r="A3420" s="312">
        <v>15</v>
      </c>
      <c r="B3420" s="312"/>
      <c r="C3420" s="313" t="s">
        <v>1292</v>
      </c>
      <c r="D3420" s="313" t="s">
        <v>2096</v>
      </c>
      <c r="E3420" s="313">
        <f>100+168*5</f>
        <v>940</v>
      </c>
      <c r="F3420" s="313" t="s">
        <v>1397</v>
      </c>
      <c r="G3420" s="312"/>
    </row>
    <row r="3421" spans="1:7">
      <c r="A3421" s="312">
        <v>16</v>
      </c>
      <c r="B3421" s="312"/>
      <c r="C3421" s="313" t="s">
        <v>2097</v>
      </c>
      <c r="D3421" s="313" t="s">
        <v>2098</v>
      </c>
      <c r="E3421" s="313">
        <f>100+100</f>
        <v>200</v>
      </c>
      <c r="F3421" s="313" t="s">
        <v>1397</v>
      </c>
      <c r="G3421" s="312"/>
    </row>
    <row r="3422" spans="1:7">
      <c r="A3422" s="312">
        <v>17</v>
      </c>
      <c r="B3422" s="312"/>
      <c r="C3422" s="313" t="s">
        <v>2099</v>
      </c>
      <c r="D3422" s="313" t="s">
        <v>2100</v>
      </c>
      <c r="E3422" s="313">
        <f>100+500*8</f>
        <v>4100</v>
      </c>
      <c r="F3422" s="313" t="s">
        <v>1483</v>
      </c>
      <c r="G3422" s="312"/>
    </row>
    <row r="3423" spans="1:7">
      <c r="A3423" s="312">
        <v>18</v>
      </c>
      <c r="B3423" s="312"/>
      <c r="C3423" s="313" t="s">
        <v>2101</v>
      </c>
      <c r="D3423" s="313" t="s">
        <v>2100</v>
      </c>
      <c r="E3423" s="313">
        <f>100+1000*8</f>
        <v>8100</v>
      </c>
      <c r="F3423" s="313" t="s">
        <v>1483</v>
      </c>
      <c r="G3423" s="312"/>
    </row>
    <row r="3424" spans="1:7">
      <c r="A3424" s="312">
        <v>19</v>
      </c>
      <c r="B3424" s="312"/>
      <c r="C3424" s="313" t="s">
        <v>2102</v>
      </c>
      <c r="D3424" s="313" t="s">
        <v>2103</v>
      </c>
      <c r="E3424" s="313">
        <f>100+500*5</f>
        <v>2600</v>
      </c>
      <c r="F3424" s="313" t="s">
        <v>1315</v>
      </c>
      <c r="G3424" s="312"/>
    </row>
    <row r="3425" spans="1:7">
      <c r="A3425" s="308" t="s">
        <v>620</v>
      </c>
      <c r="B3425" s="309"/>
      <c r="C3425" s="309"/>
      <c r="D3425" s="314"/>
      <c r="E3425" s="316">
        <f>SUM(E3406:E3424)</f>
        <v>19410</v>
      </c>
      <c r="F3425" s="316"/>
      <c r="G3425" s="314" t="s">
        <v>1265</v>
      </c>
    </row>
    <row r="3427" spans="1:7">
      <c r="A3427" s="225"/>
      <c r="B3427" s="225"/>
      <c r="C3427" s="225"/>
      <c r="D3427" s="225"/>
      <c r="E3427" s="226"/>
      <c r="F3427" s="226"/>
      <c r="G3427" s="225"/>
    </row>
    <row r="3428" spans="1:7" ht="18.75">
      <c r="A3428" s="311" t="s">
        <v>2104</v>
      </c>
      <c r="B3428" s="311"/>
      <c r="C3428" s="311"/>
      <c r="D3428" s="311"/>
      <c r="E3428" s="311"/>
      <c r="F3428" s="311"/>
      <c r="G3428" s="311"/>
    </row>
    <row r="3429" spans="1:7" ht="36">
      <c r="A3429" s="301" t="s">
        <v>594</v>
      </c>
      <c r="B3429" s="301" t="s">
        <v>595</v>
      </c>
      <c r="C3429" s="301" t="s">
        <v>596</v>
      </c>
      <c r="D3429" s="301" t="s">
        <v>597</v>
      </c>
      <c r="E3429" s="301" t="s">
        <v>598</v>
      </c>
      <c r="F3429" s="301" t="s">
        <v>2754</v>
      </c>
      <c r="G3429" s="301" t="s">
        <v>2755</v>
      </c>
    </row>
    <row r="3430" spans="1:7">
      <c r="A3430" s="312">
        <v>1</v>
      </c>
      <c r="B3430" s="312"/>
      <c r="C3430" s="312" t="s">
        <v>495</v>
      </c>
      <c r="D3430" s="312" t="s">
        <v>2086</v>
      </c>
      <c r="E3430" s="312">
        <v>40</v>
      </c>
      <c r="F3430" s="312" t="s">
        <v>3237</v>
      </c>
      <c r="G3430" s="312"/>
    </row>
    <row r="3431" spans="1:7">
      <c r="A3431" s="312">
        <v>2</v>
      </c>
      <c r="B3431" s="312"/>
      <c r="C3431" s="312" t="s">
        <v>2087</v>
      </c>
      <c r="D3431" s="312" t="s">
        <v>2086</v>
      </c>
      <c r="E3431" s="312">
        <v>100</v>
      </c>
      <c r="F3431" s="312" t="s">
        <v>3237</v>
      </c>
      <c r="G3431" s="312"/>
    </row>
    <row r="3432" spans="1:7">
      <c r="A3432" s="312">
        <v>3</v>
      </c>
      <c r="B3432" s="312"/>
      <c r="C3432" s="312" t="s">
        <v>2088</v>
      </c>
      <c r="D3432" s="312" t="s">
        <v>2089</v>
      </c>
      <c r="E3432" s="312">
        <v>100</v>
      </c>
      <c r="F3432" s="312" t="s">
        <v>3237</v>
      </c>
      <c r="G3432" s="312"/>
    </row>
    <row r="3433" spans="1:7">
      <c r="A3433" s="312">
        <v>4</v>
      </c>
      <c r="B3433" s="312"/>
      <c r="C3433" s="312" t="s">
        <v>2090</v>
      </c>
      <c r="D3433" s="312" t="s">
        <v>2091</v>
      </c>
      <c r="E3433" s="312">
        <v>100</v>
      </c>
      <c r="F3433" s="312" t="s">
        <v>3237</v>
      </c>
      <c r="G3433" s="312"/>
    </row>
    <row r="3434" spans="1:7">
      <c r="A3434" s="312">
        <v>5</v>
      </c>
      <c r="B3434" s="312"/>
      <c r="C3434" s="312" t="s">
        <v>574</v>
      </c>
      <c r="D3434" s="312" t="s">
        <v>2092</v>
      </c>
      <c r="E3434" s="312">
        <v>100</v>
      </c>
      <c r="F3434" s="312" t="s">
        <v>3237</v>
      </c>
      <c r="G3434" s="312"/>
    </row>
    <row r="3435" spans="1:7">
      <c r="A3435" s="312">
        <v>6</v>
      </c>
      <c r="B3435" s="312"/>
      <c r="C3435" s="312" t="s">
        <v>1383</v>
      </c>
      <c r="D3435" s="312" t="s">
        <v>2086</v>
      </c>
      <c r="E3435" s="312">
        <f>100+40</f>
        <v>140</v>
      </c>
      <c r="F3435" s="312" t="s">
        <v>1264</v>
      </c>
      <c r="G3435" s="312"/>
    </row>
    <row r="3436" spans="1:7">
      <c r="A3436" s="312">
        <v>7</v>
      </c>
      <c r="B3436" s="312"/>
      <c r="C3436" s="312" t="s">
        <v>805</v>
      </c>
      <c r="D3436" s="312" t="s">
        <v>2093</v>
      </c>
      <c r="E3436" s="312">
        <f>(100+60)*3</f>
        <v>480</v>
      </c>
      <c r="F3436" s="312" t="s">
        <v>1259</v>
      </c>
      <c r="G3436" s="312"/>
    </row>
    <row r="3437" spans="1:7">
      <c r="A3437" s="312">
        <v>8</v>
      </c>
      <c r="B3437" s="312"/>
      <c r="C3437" s="312" t="s">
        <v>999</v>
      </c>
      <c r="D3437" s="312" t="s">
        <v>2094</v>
      </c>
      <c r="E3437" s="312">
        <f>100+70</f>
        <v>170</v>
      </c>
      <c r="F3437" s="312" t="s">
        <v>1264</v>
      </c>
      <c r="G3437" s="312"/>
    </row>
    <row r="3438" spans="1:7">
      <c r="A3438" s="312">
        <v>9</v>
      </c>
      <c r="B3438" s="312"/>
      <c r="C3438" s="312" t="s">
        <v>1346</v>
      </c>
      <c r="D3438" s="312" t="s">
        <v>1911</v>
      </c>
      <c r="E3438" s="312">
        <f>100+100</f>
        <v>200</v>
      </c>
      <c r="F3438" s="312" t="s">
        <v>1264</v>
      </c>
      <c r="G3438" s="312"/>
    </row>
    <row r="3439" spans="1:7">
      <c r="A3439" s="312">
        <v>10</v>
      </c>
      <c r="B3439" s="312"/>
      <c r="C3439" s="312" t="s">
        <v>1657</v>
      </c>
      <c r="D3439" s="312" t="s">
        <v>1398</v>
      </c>
      <c r="E3439" s="312">
        <f>100+50</f>
        <v>150</v>
      </c>
      <c r="F3439" s="312" t="s">
        <v>1264</v>
      </c>
      <c r="G3439" s="312"/>
    </row>
    <row r="3440" spans="1:7">
      <c r="A3440" s="312">
        <v>11</v>
      </c>
      <c r="B3440" s="312"/>
      <c r="C3440" s="312" t="s">
        <v>588</v>
      </c>
      <c r="D3440" s="312" t="s">
        <v>1345</v>
      </c>
      <c r="E3440" s="312">
        <f>100+60</f>
        <v>160</v>
      </c>
      <c r="F3440" s="312" t="s">
        <v>1264</v>
      </c>
      <c r="G3440" s="312"/>
    </row>
    <row r="3441" spans="1:7">
      <c r="A3441" s="312">
        <v>12</v>
      </c>
      <c r="B3441" s="312"/>
      <c r="C3441" s="312" t="s">
        <v>1350</v>
      </c>
      <c r="D3441" s="312" t="s">
        <v>1351</v>
      </c>
      <c r="E3441" s="312">
        <f>100+80</f>
        <v>180</v>
      </c>
      <c r="F3441" s="312" t="s">
        <v>1264</v>
      </c>
      <c r="G3441" s="312"/>
    </row>
    <row r="3442" spans="1:7">
      <c r="A3442" s="312">
        <v>13</v>
      </c>
      <c r="B3442" s="312"/>
      <c r="C3442" s="312" t="s">
        <v>809</v>
      </c>
      <c r="D3442" s="312" t="s">
        <v>2095</v>
      </c>
      <c r="E3442" s="312">
        <v>250</v>
      </c>
      <c r="F3442" s="312" t="s">
        <v>1264</v>
      </c>
      <c r="G3442" s="312"/>
    </row>
    <row r="3443" spans="1:7">
      <c r="A3443" s="312">
        <v>14</v>
      </c>
      <c r="B3443" s="312"/>
      <c r="C3443" s="312" t="s">
        <v>1386</v>
      </c>
      <c r="D3443" s="312" t="s">
        <v>2096</v>
      </c>
      <c r="E3443" s="312">
        <f>100+240*5</f>
        <v>1300</v>
      </c>
      <c r="F3443" s="312" t="s">
        <v>1397</v>
      </c>
      <c r="G3443" s="312"/>
    </row>
    <row r="3444" spans="1:7">
      <c r="A3444" s="312">
        <v>15</v>
      </c>
      <c r="B3444" s="312"/>
      <c r="C3444" s="312" t="s">
        <v>1292</v>
      </c>
      <c r="D3444" s="312" t="s">
        <v>2096</v>
      </c>
      <c r="E3444" s="312">
        <f>100+168*5</f>
        <v>940</v>
      </c>
      <c r="F3444" s="312" t="s">
        <v>1397</v>
      </c>
      <c r="G3444" s="312"/>
    </row>
    <row r="3445" spans="1:7">
      <c r="A3445" s="312">
        <v>16</v>
      </c>
      <c r="B3445" s="312"/>
      <c r="C3445" s="312" t="s">
        <v>2097</v>
      </c>
      <c r="D3445" s="312" t="s">
        <v>2098</v>
      </c>
      <c r="E3445" s="312">
        <f>100+100</f>
        <v>200</v>
      </c>
      <c r="F3445" s="312" t="s">
        <v>1397</v>
      </c>
      <c r="G3445" s="312"/>
    </row>
    <row r="3446" spans="1:7">
      <c r="A3446" s="312">
        <v>17</v>
      </c>
      <c r="B3446" s="312"/>
      <c r="C3446" s="312" t="s">
        <v>2099</v>
      </c>
      <c r="D3446" s="312" t="s">
        <v>2100</v>
      </c>
      <c r="E3446" s="312">
        <f>100+500*8</f>
        <v>4100</v>
      </c>
      <c r="F3446" s="312" t="s">
        <v>1483</v>
      </c>
      <c r="G3446" s="312"/>
    </row>
    <row r="3447" spans="1:7">
      <c r="A3447" s="312">
        <v>18</v>
      </c>
      <c r="B3447" s="312"/>
      <c r="C3447" s="312" t="s">
        <v>2101</v>
      </c>
      <c r="D3447" s="312" t="s">
        <v>2100</v>
      </c>
      <c r="E3447" s="312">
        <f>100+1000*8</f>
        <v>8100</v>
      </c>
      <c r="F3447" s="312" t="s">
        <v>1483</v>
      </c>
      <c r="G3447" s="312"/>
    </row>
    <row r="3448" spans="1:7">
      <c r="A3448" s="312">
        <v>19</v>
      </c>
      <c r="B3448" s="312"/>
      <c r="C3448" s="302" t="s">
        <v>2102</v>
      </c>
      <c r="D3448" s="312" t="s">
        <v>2103</v>
      </c>
      <c r="E3448" s="312">
        <f>100+1000*5</f>
        <v>5100</v>
      </c>
      <c r="F3448" s="312" t="s">
        <v>1315</v>
      </c>
      <c r="G3448" s="312"/>
    </row>
    <row r="3449" spans="1:7">
      <c r="A3449" s="312">
        <v>20</v>
      </c>
      <c r="B3449" s="312"/>
      <c r="C3449" s="302" t="s">
        <v>1355</v>
      </c>
      <c r="D3449" s="312" t="s">
        <v>1683</v>
      </c>
      <c r="E3449" s="312">
        <f>100+500*8</f>
        <v>4100</v>
      </c>
      <c r="F3449" s="312" t="s">
        <v>1483</v>
      </c>
      <c r="G3449" s="312"/>
    </row>
    <row r="3450" spans="1:7">
      <c r="A3450" s="308" t="s">
        <v>620</v>
      </c>
      <c r="B3450" s="309"/>
      <c r="C3450" s="309"/>
      <c r="D3450" s="314"/>
      <c r="E3450" s="316">
        <f>SUM(E3430:E3449)</f>
        <v>26010</v>
      </c>
      <c r="F3450" s="316"/>
      <c r="G3450" s="314" t="s">
        <v>1265</v>
      </c>
    </row>
    <row r="3452" spans="1:7">
      <c r="A3452" s="225"/>
      <c r="B3452" s="225"/>
      <c r="C3452" s="225"/>
      <c r="D3452" s="225"/>
      <c r="E3452" s="226"/>
      <c r="F3452" s="226"/>
      <c r="G3452" s="225"/>
    </row>
    <row r="3453" spans="1:7" ht="18.75">
      <c r="A3453" s="311" t="s">
        <v>2105</v>
      </c>
      <c r="B3453" s="311"/>
      <c r="C3453" s="311"/>
      <c r="D3453" s="311"/>
      <c r="E3453" s="311"/>
      <c r="F3453" s="311"/>
      <c r="G3453" s="311"/>
    </row>
    <row r="3454" spans="1:7" ht="36">
      <c r="A3454" s="301" t="s">
        <v>594</v>
      </c>
      <c r="B3454" s="301" t="s">
        <v>595</v>
      </c>
      <c r="C3454" s="301" t="s">
        <v>596</v>
      </c>
      <c r="D3454" s="301" t="s">
        <v>597</v>
      </c>
      <c r="E3454" s="301" t="s">
        <v>598</v>
      </c>
      <c r="F3454" s="301" t="s">
        <v>2754</v>
      </c>
      <c r="G3454" s="301" t="s">
        <v>2755</v>
      </c>
    </row>
    <row r="3455" spans="1:7">
      <c r="A3455" s="312">
        <v>1</v>
      </c>
      <c r="B3455" s="312"/>
      <c r="C3455" s="312" t="s">
        <v>495</v>
      </c>
      <c r="D3455" s="312" t="s">
        <v>2086</v>
      </c>
      <c r="E3455" s="312">
        <v>40</v>
      </c>
      <c r="F3455" s="312" t="s">
        <v>3237</v>
      </c>
      <c r="G3455" s="312"/>
    </row>
    <row r="3456" spans="1:7">
      <c r="A3456" s="312">
        <v>2</v>
      </c>
      <c r="B3456" s="312"/>
      <c r="C3456" s="312" t="s">
        <v>2087</v>
      </c>
      <c r="D3456" s="312" t="s">
        <v>2086</v>
      </c>
      <c r="E3456" s="312">
        <v>100</v>
      </c>
      <c r="F3456" s="312" t="s">
        <v>3237</v>
      </c>
      <c r="G3456" s="312"/>
    </row>
    <row r="3457" spans="1:7">
      <c r="A3457" s="312">
        <v>3</v>
      </c>
      <c r="B3457" s="312"/>
      <c r="C3457" s="312" t="s">
        <v>2088</v>
      </c>
      <c r="D3457" s="312" t="s">
        <v>2089</v>
      </c>
      <c r="E3457" s="312">
        <v>100</v>
      </c>
      <c r="F3457" s="312" t="s">
        <v>3237</v>
      </c>
      <c r="G3457" s="312"/>
    </row>
    <row r="3458" spans="1:7">
      <c r="A3458" s="312">
        <v>4</v>
      </c>
      <c r="B3458" s="312"/>
      <c r="C3458" s="312" t="s">
        <v>2090</v>
      </c>
      <c r="D3458" s="312" t="s">
        <v>2091</v>
      </c>
      <c r="E3458" s="312">
        <v>100</v>
      </c>
      <c r="F3458" s="312" t="s">
        <v>3237</v>
      </c>
      <c r="G3458" s="312"/>
    </row>
    <row r="3459" spans="1:7">
      <c r="A3459" s="312">
        <v>5</v>
      </c>
      <c r="B3459" s="312"/>
      <c r="C3459" s="312" t="s">
        <v>574</v>
      </c>
      <c r="D3459" s="312" t="s">
        <v>2092</v>
      </c>
      <c r="E3459" s="312">
        <v>100</v>
      </c>
      <c r="F3459" s="312" t="s">
        <v>3237</v>
      </c>
      <c r="G3459" s="312"/>
    </row>
    <row r="3460" spans="1:7">
      <c r="A3460" s="312">
        <v>6</v>
      </c>
      <c r="B3460" s="312"/>
      <c r="C3460" s="312" t="s">
        <v>1383</v>
      </c>
      <c r="D3460" s="312" t="s">
        <v>2086</v>
      </c>
      <c r="E3460" s="312">
        <f>100+40</f>
        <v>140</v>
      </c>
      <c r="F3460" s="312" t="s">
        <v>1264</v>
      </c>
      <c r="G3460" s="312"/>
    </row>
    <row r="3461" spans="1:7">
      <c r="A3461" s="312">
        <v>7</v>
      </c>
      <c r="B3461" s="312"/>
      <c r="C3461" s="312" t="s">
        <v>805</v>
      </c>
      <c r="D3461" s="312" t="s">
        <v>2093</v>
      </c>
      <c r="E3461" s="312">
        <f>(100+60)*3</f>
        <v>480</v>
      </c>
      <c r="F3461" s="312" t="s">
        <v>1259</v>
      </c>
      <c r="G3461" s="312"/>
    </row>
    <row r="3462" spans="1:7">
      <c r="A3462" s="312">
        <v>8</v>
      </c>
      <c r="B3462" s="312"/>
      <c r="C3462" s="312" t="s">
        <v>999</v>
      </c>
      <c r="D3462" s="312" t="s">
        <v>2094</v>
      </c>
      <c r="E3462" s="312">
        <f>100+70</f>
        <v>170</v>
      </c>
      <c r="F3462" s="312" t="s">
        <v>1264</v>
      </c>
      <c r="G3462" s="312"/>
    </row>
    <row r="3463" spans="1:7">
      <c r="A3463" s="312">
        <v>9</v>
      </c>
      <c r="B3463" s="312"/>
      <c r="C3463" s="312" t="s">
        <v>1346</v>
      </c>
      <c r="D3463" s="312" t="s">
        <v>1911</v>
      </c>
      <c r="E3463" s="312">
        <f>100+100</f>
        <v>200</v>
      </c>
      <c r="F3463" s="312" t="s">
        <v>1264</v>
      </c>
      <c r="G3463" s="312"/>
    </row>
    <row r="3464" spans="1:7">
      <c r="A3464" s="312">
        <v>10</v>
      </c>
      <c r="B3464" s="312"/>
      <c r="C3464" s="312" t="s">
        <v>1657</v>
      </c>
      <c r="D3464" s="312" t="s">
        <v>1398</v>
      </c>
      <c r="E3464" s="312">
        <f>100+50</f>
        <v>150</v>
      </c>
      <c r="F3464" s="312" t="s">
        <v>1264</v>
      </c>
      <c r="G3464" s="312"/>
    </row>
    <row r="3465" spans="1:7">
      <c r="A3465" s="312">
        <v>11</v>
      </c>
      <c r="B3465" s="312"/>
      <c r="C3465" s="312" t="s">
        <v>588</v>
      </c>
      <c r="D3465" s="312" t="s">
        <v>1345</v>
      </c>
      <c r="E3465" s="312">
        <f>100+60</f>
        <v>160</v>
      </c>
      <c r="F3465" s="312" t="s">
        <v>1264</v>
      </c>
      <c r="G3465" s="312"/>
    </row>
    <row r="3466" spans="1:7">
      <c r="A3466" s="312">
        <v>12</v>
      </c>
      <c r="B3466" s="312"/>
      <c r="C3466" s="312" t="s">
        <v>1350</v>
      </c>
      <c r="D3466" s="312" t="s">
        <v>1351</v>
      </c>
      <c r="E3466" s="312">
        <f>100+80</f>
        <v>180</v>
      </c>
      <c r="F3466" s="312" t="s">
        <v>1264</v>
      </c>
      <c r="G3466" s="312"/>
    </row>
    <row r="3467" spans="1:7">
      <c r="A3467" s="312">
        <v>13</v>
      </c>
      <c r="B3467" s="312"/>
      <c r="C3467" s="312" t="s">
        <v>809</v>
      </c>
      <c r="D3467" s="312" t="s">
        <v>2095</v>
      </c>
      <c r="E3467" s="312">
        <v>250</v>
      </c>
      <c r="F3467" s="312" t="s">
        <v>1264</v>
      </c>
      <c r="G3467" s="312"/>
    </row>
    <row r="3468" spans="1:7">
      <c r="A3468" s="312">
        <v>14</v>
      </c>
      <c r="B3468" s="312"/>
      <c r="C3468" s="312" t="s">
        <v>1386</v>
      </c>
      <c r="D3468" s="312" t="s">
        <v>2096</v>
      </c>
      <c r="E3468" s="312">
        <f>100+240*5</f>
        <v>1300</v>
      </c>
      <c r="F3468" s="312" t="s">
        <v>1397</v>
      </c>
      <c r="G3468" s="312"/>
    </row>
    <row r="3469" spans="1:7">
      <c r="A3469" s="312">
        <v>15</v>
      </c>
      <c r="B3469" s="312"/>
      <c r="C3469" s="312" t="s">
        <v>1292</v>
      </c>
      <c r="D3469" s="312" t="s">
        <v>2096</v>
      </c>
      <c r="E3469" s="312">
        <f>100+168*5</f>
        <v>940</v>
      </c>
      <c r="F3469" s="312" t="s">
        <v>1397</v>
      </c>
      <c r="G3469" s="312"/>
    </row>
    <row r="3470" spans="1:7">
      <c r="A3470" s="312">
        <v>16</v>
      </c>
      <c r="B3470" s="312"/>
      <c r="C3470" s="302" t="s">
        <v>2097</v>
      </c>
      <c r="D3470" s="312" t="s">
        <v>2098</v>
      </c>
      <c r="E3470" s="312">
        <f>100+100</f>
        <v>200</v>
      </c>
      <c r="F3470" s="312" t="s">
        <v>1397</v>
      </c>
      <c r="G3470" s="312"/>
    </row>
    <row r="3471" spans="1:7">
      <c r="A3471" s="312">
        <v>17</v>
      </c>
      <c r="B3471" s="312"/>
      <c r="C3471" s="302" t="s">
        <v>2099</v>
      </c>
      <c r="D3471" s="312" t="s">
        <v>2100</v>
      </c>
      <c r="E3471" s="312">
        <f>100+500*8</f>
        <v>4100</v>
      </c>
      <c r="F3471" s="312" t="s">
        <v>1483</v>
      </c>
      <c r="G3471" s="312"/>
    </row>
    <row r="3472" spans="1:7">
      <c r="A3472" s="312">
        <v>18</v>
      </c>
      <c r="B3472" s="312"/>
      <c r="C3472" s="302" t="s">
        <v>2101</v>
      </c>
      <c r="D3472" s="312" t="s">
        <v>2100</v>
      </c>
      <c r="E3472" s="312">
        <f>100+1000*8</f>
        <v>8100</v>
      </c>
      <c r="F3472" s="312" t="s">
        <v>1483</v>
      </c>
      <c r="G3472" s="312"/>
    </row>
    <row r="3473" spans="1:7">
      <c r="A3473" s="312">
        <v>19</v>
      </c>
      <c r="B3473" s="312"/>
      <c r="C3473" s="302" t="s">
        <v>2102</v>
      </c>
      <c r="D3473" s="312" t="s">
        <v>2103</v>
      </c>
      <c r="E3473" s="312">
        <f>100+1000*5</f>
        <v>5100</v>
      </c>
      <c r="F3473" s="312" t="s">
        <v>1315</v>
      </c>
      <c r="G3473" s="312"/>
    </row>
    <row r="3474" spans="1:7">
      <c r="A3474" s="312">
        <v>20</v>
      </c>
      <c r="B3474" s="312"/>
      <c r="C3474" s="302" t="s">
        <v>1355</v>
      </c>
      <c r="D3474" s="312" t="s">
        <v>1683</v>
      </c>
      <c r="E3474" s="312">
        <f>100+1000*8</f>
        <v>8100</v>
      </c>
      <c r="F3474" s="312" t="s">
        <v>1483</v>
      </c>
      <c r="G3474" s="312"/>
    </row>
    <row r="3475" spans="1:7">
      <c r="A3475" s="308" t="s">
        <v>620</v>
      </c>
      <c r="B3475" s="309"/>
      <c r="C3475" s="309"/>
      <c r="D3475" s="314"/>
      <c r="E3475" s="316">
        <f>SUM(E3455:E3474)</f>
        <v>30010</v>
      </c>
      <c r="F3475" s="316"/>
      <c r="G3475" s="314" t="s">
        <v>1265</v>
      </c>
    </row>
    <row r="3477" spans="1:7" ht="18.75">
      <c r="A3477" s="317" t="s">
        <v>422</v>
      </c>
      <c r="B3477" s="317"/>
      <c r="C3477" s="317"/>
      <c r="D3477" s="317"/>
      <c r="E3477" s="317"/>
      <c r="F3477" s="317"/>
      <c r="G3477" s="317"/>
    </row>
    <row r="3478" spans="1:7" ht="36">
      <c r="A3478" s="301" t="s">
        <v>1551</v>
      </c>
      <c r="B3478" s="301" t="s">
        <v>595</v>
      </c>
      <c r="C3478" s="301" t="s">
        <v>596</v>
      </c>
      <c r="D3478" s="301" t="s">
        <v>597</v>
      </c>
      <c r="E3478" s="301" t="s">
        <v>1266</v>
      </c>
      <c r="F3478" s="301" t="s">
        <v>1268</v>
      </c>
      <c r="G3478" s="301" t="s">
        <v>1</v>
      </c>
    </row>
    <row r="3479" spans="1:7">
      <c r="A3479" s="302">
        <v>1</v>
      </c>
      <c r="B3479" s="302"/>
      <c r="C3479" s="302" t="s">
        <v>1327</v>
      </c>
      <c r="D3479" s="302" t="s">
        <v>2106</v>
      </c>
      <c r="E3479" s="302">
        <v>50</v>
      </c>
      <c r="F3479" s="302" t="s">
        <v>1259</v>
      </c>
      <c r="G3479" s="318"/>
    </row>
    <row r="3480" spans="1:7" ht="14.25">
      <c r="A3480" s="302">
        <v>2</v>
      </c>
      <c r="B3480" s="302"/>
      <c r="C3480" s="302" t="s">
        <v>1679</v>
      </c>
      <c r="D3480" s="302" t="s">
        <v>2106</v>
      </c>
      <c r="E3480" s="302">
        <v>350</v>
      </c>
      <c r="F3480" s="302" t="s">
        <v>3238</v>
      </c>
      <c r="G3480" s="319"/>
    </row>
    <row r="3481" spans="1:7">
      <c r="A3481" s="302">
        <v>3</v>
      </c>
      <c r="B3481" s="302"/>
      <c r="C3481" s="302" t="s">
        <v>1450</v>
      </c>
      <c r="D3481" s="302" t="s">
        <v>1334</v>
      </c>
      <c r="E3481" s="302">
        <v>350</v>
      </c>
      <c r="F3481" s="302" t="s">
        <v>1259</v>
      </c>
      <c r="G3481" s="318"/>
    </row>
    <row r="3482" spans="1:7">
      <c r="A3482" s="302">
        <v>4</v>
      </c>
      <c r="B3482" s="302"/>
      <c r="C3482" s="302" t="s">
        <v>1343</v>
      </c>
      <c r="D3482" s="302" t="s">
        <v>1344</v>
      </c>
      <c r="E3482" s="302">
        <v>50</v>
      </c>
      <c r="F3482" s="302" t="s">
        <v>1259</v>
      </c>
      <c r="G3482" s="318"/>
    </row>
    <row r="3483" spans="1:7">
      <c r="A3483" s="302">
        <v>5</v>
      </c>
      <c r="B3483" s="302"/>
      <c r="C3483" s="302" t="s">
        <v>1525</v>
      </c>
      <c r="D3483" s="302" t="s">
        <v>2046</v>
      </c>
      <c r="E3483" s="302">
        <f>100+100</f>
        <v>200</v>
      </c>
      <c r="F3483" s="302" t="s">
        <v>789</v>
      </c>
      <c r="G3483" s="314" t="s">
        <v>2107</v>
      </c>
    </row>
    <row r="3484" spans="1:7">
      <c r="A3484" s="302">
        <v>6</v>
      </c>
      <c r="B3484" s="302"/>
      <c r="C3484" s="302" t="s">
        <v>2108</v>
      </c>
      <c r="D3484" s="302" t="s">
        <v>1359</v>
      </c>
      <c r="E3484" s="302">
        <f>100+100</f>
        <v>200</v>
      </c>
      <c r="F3484" s="302" t="s">
        <v>1264</v>
      </c>
      <c r="G3484" s="305"/>
    </row>
    <row r="3485" spans="1:7">
      <c r="A3485" s="302">
        <v>7</v>
      </c>
      <c r="B3485" s="302"/>
      <c r="C3485" s="302" t="s">
        <v>648</v>
      </c>
      <c r="D3485" s="302" t="s">
        <v>2106</v>
      </c>
      <c r="E3485" s="302">
        <v>50</v>
      </c>
      <c r="F3485" s="302" t="s">
        <v>1259</v>
      </c>
      <c r="G3485" s="314"/>
    </row>
    <row r="3486" spans="1:7">
      <c r="A3486" s="302">
        <v>8</v>
      </c>
      <c r="B3486" s="302"/>
      <c r="C3486" s="302" t="s">
        <v>1383</v>
      </c>
      <c r="D3486" s="302" t="s">
        <v>2106</v>
      </c>
      <c r="E3486" s="302">
        <v>50</v>
      </c>
      <c r="F3486" s="302" t="s">
        <v>1259</v>
      </c>
      <c r="G3486" s="318"/>
    </row>
    <row r="3487" spans="1:7">
      <c r="A3487" s="302">
        <v>9</v>
      </c>
      <c r="B3487" s="302"/>
      <c r="C3487" s="302" t="s">
        <v>2109</v>
      </c>
      <c r="D3487" s="302" t="s">
        <v>1349</v>
      </c>
      <c r="E3487" s="302">
        <f>100+70</f>
        <v>170</v>
      </c>
      <c r="F3487" s="302" t="s">
        <v>1315</v>
      </c>
      <c r="G3487" s="318"/>
    </row>
    <row r="3488" spans="1:7">
      <c r="A3488" s="302">
        <v>10</v>
      </c>
      <c r="B3488" s="302"/>
      <c r="C3488" s="302" t="s">
        <v>2110</v>
      </c>
      <c r="D3488" s="302" t="s">
        <v>1349</v>
      </c>
      <c r="E3488" s="302">
        <f>100+100+70</f>
        <v>270</v>
      </c>
      <c r="F3488" s="302" t="s">
        <v>1315</v>
      </c>
      <c r="G3488" s="318"/>
    </row>
    <row r="3489" spans="1:7">
      <c r="A3489" s="302">
        <v>11</v>
      </c>
      <c r="B3489" s="302"/>
      <c r="C3489" s="302" t="s">
        <v>2111</v>
      </c>
      <c r="D3489" s="302" t="s">
        <v>1413</v>
      </c>
      <c r="E3489" s="302">
        <f>100+100</f>
        <v>200</v>
      </c>
      <c r="F3489" s="302" t="s">
        <v>1315</v>
      </c>
      <c r="G3489" s="318"/>
    </row>
    <row r="3490" spans="1:7">
      <c r="A3490" s="302">
        <v>12</v>
      </c>
      <c r="B3490" s="302"/>
      <c r="C3490" s="302" t="s">
        <v>2112</v>
      </c>
      <c r="D3490" s="302" t="s">
        <v>1354</v>
      </c>
      <c r="E3490" s="302">
        <f>100+100</f>
        <v>200</v>
      </c>
      <c r="F3490" s="302" t="s">
        <v>1315</v>
      </c>
      <c r="G3490" s="318"/>
    </row>
    <row r="3491" spans="1:7" ht="14.25">
      <c r="A3491" s="302">
        <v>13</v>
      </c>
      <c r="B3491" s="302"/>
      <c r="C3491" s="302" t="s">
        <v>2113</v>
      </c>
      <c r="D3491" s="302" t="s">
        <v>2106</v>
      </c>
      <c r="E3491" s="302">
        <f>100+200</f>
        <v>300</v>
      </c>
      <c r="F3491" s="302" t="s">
        <v>1315</v>
      </c>
      <c r="G3491" s="319" t="s">
        <v>2114</v>
      </c>
    </row>
    <row r="3492" spans="1:7">
      <c r="A3492" s="302">
        <v>14</v>
      </c>
      <c r="B3492" s="302"/>
      <c r="C3492" s="302" t="s">
        <v>2115</v>
      </c>
      <c r="D3492" s="302" t="s">
        <v>1359</v>
      </c>
      <c r="E3492" s="302">
        <f>100+100</f>
        <v>200</v>
      </c>
      <c r="F3492" s="302" t="s">
        <v>1315</v>
      </c>
      <c r="G3492" s="318"/>
    </row>
    <row r="3493" spans="1:7">
      <c r="A3493" s="302">
        <v>15</v>
      </c>
      <c r="B3493" s="302"/>
      <c r="C3493" s="302" t="s">
        <v>2116</v>
      </c>
      <c r="D3493" s="302" t="s">
        <v>1477</v>
      </c>
      <c r="E3493" s="302">
        <f>100+(5*24)*5</f>
        <v>700</v>
      </c>
      <c r="F3493" s="302" t="s">
        <v>1315</v>
      </c>
      <c r="G3493" s="318"/>
    </row>
    <row r="3494" spans="1:7">
      <c r="A3494" s="302">
        <v>16</v>
      </c>
      <c r="B3494" s="302"/>
      <c r="C3494" s="302" t="s">
        <v>672</v>
      </c>
      <c r="D3494" s="302" t="s">
        <v>1480</v>
      </c>
      <c r="E3494" s="302">
        <f>100+200</f>
        <v>300</v>
      </c>
      <c r="F3494" s="302" t="s">
        <v>1315</v>
      </c>
      <c r="G3494" s="318"/>
    </row>
    <row r="3495" spans="1:7" ht="14.25">
      <c r="A3495" s="302">
        <v>17</v>
      </c>
      <c r="B3495" s="302"/>
      <c r="C3495" s="302" t="s">
        <v>2084</v>
      </c>
      <c r="D3495" s="302" t="s">
        <v>2011</v>
      </c>
      <c r="E3495" s="302">
        <f>100+1000*8</f>
        <v>8100</v>
      </c>
      <c r="F3495" s="302" t="s">
        <v>2079</v>
      </c>
      <c r="G3495" s="319"/>
    </row>
    <row r="3496" spans="1:7" ht="24">
      <c r="A3496" s="308" t="s">
        <v>620</v>
      </c>
      <c r="B3496" s="309"/>
      <c r="C3496" s="309"/>
      <c r="D3496" s="314"/>
      <c r="E3496" s="314">
        <f>SUM(E3479:E3495)</f>
        <v>11740</v>
      </c>
      <c r="F3496" s="316" t="s">
        <v>3085</v>
      </c>
      <c r="G3496" s="314" t="s">
        <v>1265</v>
      </c>
    </row>
    <row r="3497" spans="1:7" ht="14.25">
      <c r="A3497" s="321"/>
      <c r="B3497" s="321"/>
      <c r="C3497" s="322"/>
      <c r="D3497" s="323"/>
      <c r="E3497" s="336"/>
      <c r="F3497" s="336"/>
      <c r="G3497" s="323"/>
    </row>
    <row r="3498" spans="1:7" ht="18.75">
      <c r="A3498" s="317" t="s">
        <v>423</v>
      </c>
      <c r="B3498" s="317"/>
      <c r="C3498" s="317"/>
      <c r="D3498" s="317"/>
      <c r="E3498" s="317"/>
      <c r="F3498" s="317"/>
      <c r="G3498" s="317"/>
    </row>
    <row r="3499" spans="1:7" ht="36">
      <c r="A3499" s="301" t="s">
        <v>1551</v>
      </c>
      <c r="B3499" s="301" t="s">
        <v>595</v>
      </c>
      <c r="C3499" s="301" t="s">
        <v>596</v>
      </c>
      <c r="D3499" s="301" t="s">
        <v>597</v>
      </c>
      <c r="E3499" s="301" t="s">
        <v>1266</v>
      </c>
      <c r="F3499" s="301" t="s">
        <v>1268</v>
      </c>
      <c r="G3499" s="301" t="s">
        <v>1</v>
      </c>
    </row>
    <row r="3500" spans="1:7">
      <c r="A3500" s="302">
        <v>1</v>
      </c>
      <c r="B3500" s="302"/>
      <c r="C3500" s="302" t="s">
        <v>1327</v>
      </c>
      <c r="D3500" s="302" t="s">
        <v>2106</v>
      </c>
      <c r="E3500" s="302">
        <v>50</v>
      </c>
      <c r="F3500" s="302" t="s">
        <v>1259</v>
      </c>
      <c r="G3500" s="318"/>
    </row>
    <row r="3501" spans="1:7" ht="14.25">
      <c r="A3501" s="302">
        <v>2</v>
      </c>
      <c r="B3501" s="302"/>
      <c r="C3501" s="302" t="s">
        <v>1679</v>
      </c>
      <c r="D3501" s="302" t="s">
        <v>2106</v>
      </c>
      <c r="E3501" s="302">
        <v>350</v>
      </c>
      <c r="F3501" s="302" t="s">
        <v>3238</v>
      </c>
      <c r="G3501" s="319"/>
    </row>
    <row r="3502" spans="1:7">
      <c r="A3502" s="302">
        <v>3</v>
      </c>
      <c r="B3502" s="302"/>
      <c r="C3502" s="302" t="s">
        <v>1450</v>
      </c>
      <c r="D3502" s="302" t="s">
        <v>1334</v>
      </c>
      <c r="E3502" s="302">
        <v>350</v>
      </c>
      <c r="F3502" s="302" t="s">
        <v>1259</v>
      </c>
      <c r="G3502" s="302"/>
    </row>
    <row r="3503" spans="1:7">
      <c r="A3503" s="302">
        <v>4</v>
      </c>
      <c r="B3503" s="302"/>
      <c r="C3503" s="302" t="s">
        <v>1343</v>
      </c>
      <c r="D3503" s="302" t="s">
        <v>1344</v>
      </c>
      <c r="E3503" s="302">
        <v>50</v>
      </c>
      <c r="F3503" s="302" t="s">
        <v>1259</v>
      </c>
      <c r="G3503" s="302"/>
    </row>
    <row r="3504" spans="1:7">
      <c r="A3504" s="302">
        <v>5</v>
      </c>
      <c r="B3504" s="302"/>
      <c r="C3504" s="302" t="s">
        <v>1525</v>
      </c>
      <c r="D3504" s="302" t="s">
        <v>2046</v>
      </c>
      <c r="E3504" s="302">
        <f>100+100</f>
        <v>200</v>
      </c>
      <c r="F3504" s="302" t="s">
        <v>789</v>
      </c>
      <c r="G3504" s="302" t="s">
        <v>2107</v>
      </c>
    </row>
    <row r="3505" spans="1:7">
      <c r="A3505" s="302">
        <v>6</v>
      </c>
      <c r="B3505" s="302"/>
      <c r="C3505" s="302" t="s">
        <v>2108</v>
      </c>
      <c r="D3505" s="302" t="s">
        <v>1359</v>
      </c>
      <c r="E3505" s="302">
        <f>100+100</f>
        <v>200</v>
      </c>
      <c r="F3505" s="302" t="s">
        <v>1264</v>
      </c>
      <c r="G3505" s="302"/>
    </row>
    <row r="3506" spans="1:7">
      <c r="A3506" s="302">
        <v>7</v>
      </c>
      <c r="B3506" s="302"/>
      <c r="C3506" s="302" t="s">
        <v>648</v>
      </c>
      <c r="D3506" s="302" t="s">
        <v>2106</v>
      </c>
      <c r="E3506" s="302">
        <v>50</v>
      </c>
      <c r="F3506" s="302" t="s">
        <v>1259</v>
      </c>
      <c r="G3506" s="302"/>
    </row>
    <row r="3507" spans="1:7">
      <c r="A3507" s="302">
        <v>8</v>
      </c>
      <c r="B3507" s="302"/>
      <c r="C3507" s="302" t="s">
        <v>1383</v>
      </c>
      <c r="D3507" s="302" t="s">
        <v>2106</v>
      </c>
      <c r="E3507" s="302">
        <v>50</v>
      </c>
      <c r="F3507" s="302" t="s">
        <v>1259</v>
      </c>
      <c r="G3507" s="302"/>
    </row>
    <row r="3508" spans="1:7">
      <c r="A3508" s="302">
        <v>9</v>
      </c>
      <c r="B3508" s="302"/>
      <c r="C3508" s="302" t="s">
        <v>1541</v>
      </c>
      <c r="D3508" s="302" t="s">
        <v>2106</v>
      </c>
      <c r="E3508" s="302">
        <f>100+280</f>
        <v>380</v>
      </c>
      <c r="F3508" s="302" t="s">
        <v>1315</v>
      </c>
      <c r="G3508" s="302"/>
    </row>
    <row r="3509" spans="1:7">
      <c r="A3509" s="302">
        <v>10</v>
      </c>
      <c r="B3509" s="302"/>
      <c r="C3509" s="302" t="s">
        <v>1547</v>
      </c>
      <c r="D3509" s="302" t="s">
        <v>2106</v>
      </c>
      <c r="E3509" s="302">
        <f>100+280+100</f>
        <v>480</v>
      </c>
      <c r="F3509" s="302" t="s">
        <v>948</v>
      </c>
      <c r="G3509" s="302"/>
    </row>
    <row r="3510" spans="1:7">
      <c r="A3510" s="302">
        <v>11</v>
      </c>
      <c r="B3510" s="302"/>
      <c r="C3510" s="302" t="s">
        <v>2111</v>
      </c>
      <c r="D3510" s="302" t="s">
        <v>1413</v>
      </c>
      <c r="E3510" s="302">
        <f>100+100</f>
        <v>200</v>
      </c>
      <c r="F3510" s="302" t="s">
        <v>1315</v>
      </c>
      <c r="G3510" s="302"/>
    </row>
    <row r="3511" spans="1:7">
      <c r="A3511" s="302">
        <v>12</v>
      </c>
      <c r="B3511" s="302"/>
      <c r="C3511" s="302" t="s">
        <v>2112</v>
      </c>
      <c r="D3511" s="302" t="s">
        <v>1354</v>
      </c>
      <c r="E3511" s="302">
        <f>100+100</f>
        <v>200</v>
      </c>
      <c r="F3511" s="302" t="s">
        <v>1315</v>
      </c>
      <c r="G3511" s="302"/>
    </row>
    <row r="3512" spans="1:7">
      <c r="A3512" s="302">
        <v>13</v>
      </c>
      <c r="B3512" s="302"/>
      <c r="C3512" s="302" t="s">
        <v>2113</v>
      </c>
      <c r="D3512" s="302" t="s">
        <v>2106</v>
      </c>
      <c r="E3512" s="302">
        <f>100+200</f>
        <v>300</v>
      </c>
      <c r="F3512" s="302" t="s">
        <v>1315</v>
      </c>
      <c r="G3512" s="302" t="s">
        <v>2114</v>
      </c>
    </row>
    <row r="3513" spans="1:7">
      <c r="A3513" s="302">
        <v>14</v>
      </c>
      <c r="B3513" s="302"/>
      <c r="C3513" s="302" t="s">
        <v>1533</v>
      </c>
      <c r="D3513" s="302" t="s">
        <v>1534</v>
      </c>
      <c r="E3513" s="302">
        <f>100+60</f>
        <v>160</v>
      </c>
      <c r="F3513" s="302" t="s">
        <v>1315</v>
      </c>
      <c r="G3513" s="302"/>
    </row>
    <row r="3514" spans="1:7">
      <c r="A3514" s="302">
        <v>15</v>
      </c>
      <c r="B3514" s="302"/>
      <c r="C3514" s="302" t="s">
        <v>2115</v>
      </c>
      <c r="D3514" s="302" t="s">
        <v>1359</v>
      </c>
      <c r="E3514" s="302">
        <f>100+100</f>
        <v>200</v>
      </c>
      <c r="F3514" s="302" t="s">
        <v>1315</v>
      </c>
      <c r="G3514" s="302"/>
    </row>
    <row r="3515" spans="1:7">
      <c r="A3515" s="302">
        <v>16</v>
      </c>
      <c r="B3515" s="302"/>
      <c r="C3515" s="302" t="s">
        <v>2116</v>
      </c>
      <c r="D3515" s="302" t="s">
        <v>1477</v>
      </c>
      <c r="E3515" s="302">
        <f>100+(5*24)*5</f>
        <v>700</v>
      </c>
      <c r="F3515" s="302" t="s">
        <v>1315</v>
      </c>
      <c r="G3515" s="318"/>
    </row>
    <row r="3516" spans="1:7">
      <c r="A3516" s="302">
        <v>17</v>
      </c>
      <c r="B3516" s="302"/>
      <c r="C3516" s="302" t="s">
        <v>672</v>
      </c>
      <c r="D3516" s="302" t="s">
        <v>1480</v>
      </c>
      <c r="E3516" s="302">
        <f>100+200</f>
        <v>300</v>
      </c>
      <c r="F3516" s="302" t="s">
        <v>1315</v>
      </c>
      <c r="G3516" s="318"/>
    </row>
    <row r="3517" spans="1:7" ht="14.25">
      <c r="A3517" s="302">
        <v>18</v>
      </c>
      <c r="B3517" s="302"/>
      <c r="C3517" s="302" t="s">
        <v>2084</v>
      </c>
      <c r="D3517" s="302" t="s">
        <v>2011</v>
      </c>
      <c r="E3517" s="302">
        <f>100+1000*8</f>
        <v>8100</v>
      </c>
      <c r="F3517" s="302" t="s">
        <v>2079</v>
      </c>
      <c r="G3517" s="319"/>
    </row>
    <row r="3518" spans="1:7" ht="24">
      <c r="A3518" s="308" t="s">
        <v>620</v>
      </c>
      <c r="B3518" s="309"/>
      <c r="C3518" s="309"/>
      <c r="D3518" s="314"/>
      <c r="E3518" s="314">
        <f>SUM(E3500:E3517)</f>
        <v>12320</v>
      </c>
      <c r="F3518" s="316" t="s">
        <v>3085</v>
      </c>
      <c r="G3518" s="314" t="s">
        <v>1265</v>
      </c>
    </row>
    <row r="3519" spans="1:7" ht="14.25">
      <c r="A3519" s="321"/>
      <c r="B3519" s="321"/>
      <c r="C3519" s="322"/>
      <c r="D3519" s="323"/>
      <c r="E3519" s="336"/>
      <c r="F3519" s="336"/>
      <c r="G3519" s="323"/>
    </row>
    <row r="3520" spans="1:7" ht="18.75">
      <c r="A3520" s="317" t="s">
        <v>424</v>
      </c>
      <c r="B3520" s="317"/>
      <c r="C3520" s="317"/>
      <c r="D3520" s="317"/>
      <c r="E3520" s="317"/>
      <c r="F3520" s="317"/>
      <c r="G3520" s="317"/>
    </row>
    <row r="3521" spans="1:7" ht="36">
      <c r="A3521" s="301" t="s">
        <v>594</v>
      </c>
      <c r="B3521" s="301" t="s">
        <v>595</v>
      </c>
      <c r="C3521" s="301" t="s">
        <v>596</v>
      </c>
      <c r="D3521" s="301" t="s">
        <v>597</v>
      </c>
      <c r="E3521" s="301" t="s">
        <v>598</v>
      </c>
      <c r="F3521" s="301" t="s">
        <v>2754</v>
      </c>
      <c r="G3521" s="301" t="s">
        <v>2755</v>
      </c>
    </row>
    <row r="3522" spans="1:7">
      <c r="A3522" s="302">
        <v>1</v>
      </c>
      <c r="B3522" s="302"/>
      <c r="C3522" s="302" t="s">
        <v>1327</v>
      </c>
      <c r="D3522" s="302" t="s">
        <v>2106</v>
      </c>
      <c r="E3522" s="302">
        <v>50</v>
      </c>
      <c r="F3522" s="302" t="s">
        <v>1259</v>
      </c>
      <c r="G3522" s="318"/>
    </row>
    <row r="3523" spans="1:7" ht="14.25">
      <c r="A3523" s="302">
        <v>2</v>
      </c>
      <c r="B3523" s="302"/>
      <c r="C3523" s="302" t="s">
        <v>1679</v>
      </c>
      <c r="D3523" s="302" t="s">
        <v>2106</v>
      </c>
      <c r="E3523" s="302">
        <v>350</v>
      </c>
      <c r="F3523" s="302" t="s">
        <v>3238</v>
      </c>
      <c r="G3523" s="319"/>
    </row>
    <row r="3524" spans="1:7">
      <c r="A3524" s="302">
        <v>3</v>
      </c>
      <c r="B3524" s="302"/>
      <c r="C3524" s="302" t="s">
        <v>1450</v>
      </c>
      <c r="D3524" s="302" t="s">
        <v>1334</v>
      </c>
      <c r="E3524" s="302">
        <v>350</v>
      </c>
      <c r="F3524" s="302" t="s">
        <v>1259</v>
      </c>
      <c r="G3524" s="318"/>
    </row>
    <row r="3525" spans="1:7">
      <c r="A3525" s="302">
        <v>4</v>
      </c>
      <c r="B3525" s="302"/>
      <c r="C3525" s="302" t="s">
        <v>1343</v>
      </c>
      <c r="D3525" s="302" t="s">
        <v>1344</v>
      </c>
      <c r="E3525" s="302">
        <v>50</v>
      </c>
      <c r="F3525" s="302" t="s">
        <v>1259</v>
      </c>
      <c r="G3525" s="318"/>
    </row>
    <row r="3526" spans="1:7">
      <c r="A3526" s="302">
        <v>5</v>
      </c>
      <c r="B3526" s="302"/>
      <c r="C3526" s="302" t="s">
        <v>1525</v>
      </c>
      <c r="D3526" s="302" t="s">
        <v>2046</v>
      </c>
      <c r="E3526" s="302">
        <f>100+100</f>
        <v>200</v>
      </c>
      <c r="F3526" s="302" t="s">
        <v>789</v>
      </c>
      <c r="G3526" s="302" t="s">
        <v>2107</v>
      </c>
    </row>
    <row r="3527" spans="1:7">
      <c r="A3527" s="302">
        <v>6</v>
      </c>
      <c r="B3527" s="302"/>
      <c r="C3527" s="302" t="s">
        <v>648</v>
      </c>
      <c r="D3527" s="302" t="s">
        <v>2106</v>
      </c>
      <c r="E3527" s="302">
        <v>50</v>
      </c>
      <c r="F3527" s="302" t="s">
        <v>1259</v>
      </c>
      <c r="G3527" s="302"/>
    </row>
    <row r="3528" spans="1:7">
      <c r="A3528" s="302">
        <v>7</v>
      </c>
      <c r="B3528" s="302"/>
      <c r="C3528" s="302" t="s">
        <v>1383</v>
      </c>
      <c r="D3528" s="302" t="s">
        <v>2106</v>
      </c>
      <c r="E3528" s="302">
        <v>50</v>
      </c>
      <c r="F3528" s="302" t="s">
        <v>1259</v>
      </c>
      <c r="G3528" s="302"/>
    </row>
    <row r="3529" spans="1:7">
      <c r="A3529" s="302">
        <v>8</v>
      </c>
      <c r="B3529" s="302"/>
      <c r="C3529" s="302" t="s">
        <v>2109</v>
      </c>
      <c r="D3529" s="302" t="s">
        <v>1349</v>
      </c>
      <c r="E3529" s="302">
        <f>100+70</f>
        <v>170</v>
      </c>
      <c r="F3529" s="302" t="s">
        <v>1315</v>
      </c>
      <c r="G3529" s="302"/>
    </row>
    <row r="3530" spans="1:7">
      <c r="A3530" s="302">
        <v>9</v>
      </c>
      <c r="B3530" s="302"/>
      <c r="C3530" s="302" t="s">
        <v>2117</v>
      </c>
      <c r="D3530" s="302" t="s">
        <v>1413</v>
      </c>
      <c r="E3530" s="302">
        <f>100+100</f>
        <v>200</v>
      </c>
      <c r="F3530" s="302" t="s">
        <v>1315</v>
      </c>
      <c r="G3530" s="302"/>
    </row>
    <row r="3531" spans="1:7">
      <c r="A3531" s="302">
        <v>10</v>
      </c>
      <c r="B3531" s="302"/>
      <c r="C3531" s="302" t="s">
        <v>2118</v>
      </c>
      <c r="D3531" s="302" t="s">
        <v>1354</v>
      </c>
      <c r="E3531" s="302">
        <f>100+100</f>
        <v>200</v>
      </c>
      <c r="F3531" s="302" t="s">
        <v>1315</v>
      </c>
      <c r="G3531" s="302"/>
    </row>
    <row r="3532" spans="1:7">
      <c r="A3532" s="302">
        <v>11</v>
      </c>
      <c r="B3532" s="302"/>
      <c r="C3532" s="302" t="s">
        <v>2113</v>
      </c>
      <c r="D3532" s="302" t="s">
        <v>2106</v>
      </c>
      <c r="E3532" s="302">
        <f>100+100</f>
        <v>200</v>
      </c>
      <c r="F3532" s="302" t="s">
        <v>1315</v>
      </c>
      <c r="G3532" s="302" t="s">
        <v>2114</v>
      </c>
    </row>
    <row r="3533" spans="1:7" ht="24">
      <c r="A3533" s="308" t="s">
        <v>620</v>
      </c>
      <c r="B3533" s="309"/>
      <c r="C3533" s="309"/>
      <c r="D3533" s="314"/>
      <c r="E3533" s="314">
        <f>SUM(E3522:E3532)</f>
        <v>1870</v>
      </c>
      <c r="F3533" s="316" t="s">
        <v>3085</v>
      </c>
      <c r="G3533" s="314" t="s">
        <v>1265</v>
      </c>
    </row>
    <row r="3535" spans="1:7" ht="18.75">
      <c r="A3535" s="317" t="s">
        <v>425</v>
      </c>
      <c r="B3535" s="317"/>
      <c r="C3535" s="317"/>
      <c r="D3535" s="317"/>
      <c r="E3535" s="317"/>
      <c r="F3535" s="317"/>
      <c r="G3535" s="317"/>
    </row>
    <row r="3536" spans="1:7" ht="36">
      <c r="A3536" s="301" t="s">
        <v>594</v>
      </c>
      <c r="B3536" s="301" t="s">
        <v>595</v>
      </c>
      <c r="C3536" s="301" t="s">
        <v>596</v>
      </c>
      <c r="D3536" s="301" t="s">
        <v>597</v>
      </c>
      <c r="E3536" s="301" t="s">
        <v>598</v>
      </c>
      <c r="F3536" s="301" t="s">
        <v>2754</v>
      </c>
      <c r="G3536" s="301" t="s">
        <v>2755</v>
      </c>
    </row>
    <row r="3537" spans="1:7">
      <c r="A3537" s="302">
        <v>1</v>
      </c>
      <c r="B3537" s="302"/>
      <c r="C3537" s="302" t="s">
        <v>1327</v>
      </c>
      <c r="D3537" s="302" t="s">
        <v>2106</v>
      </c>
      <c r="E3537" s="302">
        <v>50</v>
      </c>
      <c r="F3537" s="302" t="s">
        <v>1259</v>
      </c>
      <c r="G3537" s="318"/>
    </row>
    <row r="3538" spans="1:7" ht="14.25">
      <c r="A3538" s="302">
        <v>2</v>
      </c>
      <c r="B3538" s="302"/>
      <c r="C3538" s="302" t="s">
        <v>1679</v>
      </c>
      <c r="D3538" s="302" t="s">
        <v>2106</v>
      </c>
      <c r="E3538" s="302">
        <v>350</v>
      </c>
      <c r="F3538" s="302" t="s">
        <v>3238</v>
      </c>
      <c r="G3538" s="319"/>
    </row>
    <row r="3539" spans="1:7">
      <c r="A3539" s="302">
        <v>3</v>
      </c>
      <c r="B3539" s="302"/>
      <c r="C3539" s="302" t="s">
        <v>1450</v>
      </c>
      <c r="D3539" s="302" t="s">
        <v>1334</v>
      </c>
      <c r="E3539" s="302">
        <v>350</v>
      </c>
      <c r="F3539" s="302" t="s">
        <v>1259</v>
      </c>
      <c r="G3539" s="318"/>
    </row>
    <row r="3540" spans="1:7">
      <c r="A3540" s="302">
        <v>4</v>
      </c>
      <c r="B3540" s="302"/>
      <c r="C3540" s="302" t="s">
        <v>1343</v>
      </c>
      <c r="D3540" s="302" t="s">
        <v>1344</v>
      </c>
      <c r="E3540" s="302">
        <v>50</v>
      </c>
      <c r="F3540" s="302" t="s">
        <v>1259</v>
      </c>
      <c r="G3540" s="318"/>
    </row>
    <row r="3541" spans="1:7">
      <c r="A3541" s="302">
        <v>5</v>
      </c>
      <c r="B3541" s="302"/>
      <c r="C3541" s="302" t="s">
        <v>1525</v>
      </c>
      <c r="D3541" s="302" t="s">
        <v>2046</v>
      </c>
      <c r="E3541" s="302">
        <f>100+100</f>
        <v>200</v>
      </c>
      <c r="F3541" s="302" t="s">
        <v>789</v>
      </c>
      <c r="G3541" s="302" t="s">
        <v>2107</v>
      </c>
    </row>
    <row r="3542" spans="1:7">
      <c r="A3542" s="302">
        <v>6</v>
      </c>
      <c r="B3542" s="302"/>
      <c r="C3542" s="302" t="s">
        <v>648</v>
      </c>
      <c r="D3542" s="302" t="s">
        <v>2106</v>
      </c>
      <c r="E3542" s="302">
        <v>50</v>
      </c>
      <c r="F3542" s="302" t="s">
        <v>1259</v>
      </c>
      <c r="G3542" s="302"/>
    </row>
    <row r="3543" spans="1:7">
      <c r="A3543" s="302">
        <v>7</v>
      </c>
      <c r="B3543" s="302"/>
      <c r="C3543" s="302" t="s">
        <v>1383</v>
      </c>
      <c r="D3543" s="302" t="s">
        <v>2106</v>
      </c>
      <c r="E3543" s="302">
        <v>50</v>
      </c>
      <c r="F3543" s="302" t="s">
        <v>1259</v>
      </c>
      <c r="G3543" s="302"/>
    </row>
    <row r="3544" spans="1:7">
      <c r="A3544" s="302">
        <v>8</v>
      </c>
      <c r="B3544" s="302"/>
      <c r="C3544" s="302" t="s">
        <v>1541</v>
      </c>
      <c r="D3544" s="302" t="s">
        <v>2106</v>
      </c>
      <c r="E3544" s="302">
        <f>100+280</f>
        <v>380</v>
      </c>
      <c r="F3544" s="302" t="s">
        <v>1315</v>
      </c>
      <c r="G3544" s="302"/>
    </row>
    <row r="3545" spans="1:7">
      <c r="A3545" s="302">
        <v>9</v>
      </c>
      <c r="B3545" s="302"/>
      <c r="C3545" s="302" t="s">
        <v>2117</v>
      </c>
      <c r="D3545" s="302" t="s">
        <v>1413</v>
      </c>
      <c r="E3545" s="302">
        <f>100+100</f>
        <v>200</v>
      </c>
      <c r="F3545" s="302" t="s">
        <v>1315</v>
      </c>
      <c r="G3545" s="302"/>
    </row>
    <row r="3546" spans="1:7">
      <c r="A3546" s="302">
        <v>10</v>
      </c>
      <c r="B3546" s="302"/>
      <c r="C3546" s="302" t="s">
        <v>2118</v>
      </c>
      <c r="D3546" s="302" t="s">
        <v>1354</v>
      </c>
      <c r="E3546" s="302">
        <f>100+100</f>
        <v>200</v>
      </c>
      <c r="F3546" s="302" t="s">
        <v>1315</v>
      </c>
      <c r="G3546" s="302"/>
    </row>
    <row r="3547" spans="1:7">
      <c r="A3547" s="302">
        <v>11</v>
      </c>
      <c r="B3547" s="302"/>
      <c r="C3547" s="302" t="s">
        <v>2113</v>
      </c>
      <c r="D3547" s="302" t="s">
        <v>2106</v>
      </c>
      <c r="E3547" s="302">
        <f>100+100</f>
        <v>200</v>
      </c>
      <c r="F3547" s="302" t="s">
        <v>1315</v>
      </c>
      <c r="G3547" s="302" t="s">
        <v>2114</v>
      </c>
    </row>
    <row r="3548" spans="1:7" ht="24">
      <c r="A3548" s="308" t="s">
        <v>620</v>
      </c>
      <c r="B3548" s="309"/>
      <c r="C3548" s="309"/>
      <c r="D3548" s="314"/>
      <c r="E3548" s="314">
        <f>SUM(E3537:E3547)</f>
        <v>2080</v>
      </c>
      <c r="F3548" s="316" t="s">
        <v>3085</v>
      </c>
      <c r="G3548" s="314" t="s">
        <v>1265</v>
      </c>
    </row>
    <row r="3549" spans="1:7">
      <c r="A3549" s="225"/>
      <c r="B3549" s="225"/>
      <c r="C3549" s="225"/>
      <c r="D3549" s="225"/>
      <c r="E3549" s="226"/>
      <c r="F3549" s="226"/>
      <c r="G3549" s="225"/>
    </row>
    <row r="3550" spans="1:7" ht="18.75">
      <c r="A3550" s="324" t="s">
        <v>426</v>
      </c>
      <c r="B3550" s="324"/>
      <c r="C3550" s="324"/>
      <c r="D3550" s="324"/>
      <c r="E3550" s="324"/>
      <c r="F3550" s="324"/>
      <c r="G3550" s="324"/>
    </row>
    <row r="3551" spans="1:7" ht="36">
      <c r="A3551" s="301" t="s">
        <v>594</v>
      </c>
      <c r="B3551" s="301" t="s">
        <v>595</v>
      </c>
      <c r="C3551" s="301" t="s">
        <v>596</v>
      </c>
      <c r="D3551" s="301" t="s">
        <v>597</v>
      </c>
      <c r="E3551" s="301" t="s">
        <v>598</v>
      </c>
      <c r="F3551" s="301" t="s">
        <v>2754</v>
      </c>
      <c r="G3551" s="301" t="s">
        <v>2755</v>
      </c>
    </row>
    <row r="3552" spans="1:7">
      <c r="A3552" s="316">
        <v>1</v>
      </c>
      <c r="B3552" s="315"/>
      <c r="C3552" s="325" t="s">
        <v>3227</v>
      </c>
      <c r="D3552" s="316" t="s">
        <v>2119</v>
      </c>
      <c r="E3552" s="314">
        <v>1200</v>
      </c>
      <c r="F3552" s="305" t="s">
        <v>1259</v>
      </c>
      <c r="G3552" s="327"/>
    </row>
    <row r="3553" spans="1:7">
      <c r="A3553" s="316">
        <v>2</v>
      </c>
      <c r="B3553" s="315"/>
      <c r="C3553" s="325" t="s">
        <v>2120</v>
      </c>
      <c r="D3553" s="316" t="s">
        <v>2121</v>
      </c>
      <c r="E3553" s="314">
        <v>450</v>
      </c>
      <c r="F3553" s="305" t="s">
        <v>1259</v>
      </c>
      <c r="G3553" s="327"/>
    </row>
    <row r="3554" spans="1:7">
      <c r="A3554" s="316">
        <v>3</v>
      </c>
      <c r="B3554" s="315"/>
      <c r="C3554" s="328" t="s">
        <v>1410</v>
      </c>
      <c r="D3554" s="316" t="s">
        <v>2122</v>
      </c>
      <c r="E3554" s="314">
        <v>1200</v>
      </c>
      <c r="F3554" s="305" t="s">
        <v>1264</v>
      </c>
      <c r="G3554" s="327"/>
    </row>
    <row r="3555" spans="1:7">
      <c r="A3555" s="316">
        <v>4</v>
      </c>
      <c r="B3555" s="315"/>
      <c r="C3555" s="325" t="s">
        <v>939</v>
      </c>
      <c r="D3555" s="316" t="s">
        <v>2119</v>
      </c>
      <c r="E3555" s="314">
        <v>600</v>
      </c>
      <c r="F3555" s="305" t="s">
        <v>1264</v>
      </c>
      <c r="G3555" s="327"/>
    </row>
    <row r="3556" spans="1:7" ht="24">
      <c r="A3556" s="316">
        <v>5</v>
      </c>
      <c r="B3556" s="315"/>
      <c r="C3556" s="325" t="s">
        <v>2058</v>
      </c>
      <c r="D3556" s="316" t="s">
        <v>2119</v>
      </c>
      <c r="E3556" s="314">
        <v>1000</v>
      </c>
      <c r="F3556" s="305" t="s">
        <v>1264</v>
      </c>
      <c r="G3556" s="327"/>
    </row>
    <row r="3557" spans="1:7">
      <c r="A3557" s="316">
        <v>6</v>
      </c>
      <c r="B3557" s="315"/>
      <c r="C3557" s="325" t="s">
        <v>2123</v>
      </c>
      <c r="D3557" s="316" t="s">
        <v>2124</v>
      </c>
      <c r="E3557" s="314">
        <v>1000</v>
      </c>
      <c r="F3557" s="305" t="s">
        <v>1264</v>
      </c>
      <c r="G3557" s="327"/>
    </row>
    <row r="3558" spans="1:7" ht="24">
      <c r="A3558" s="308" t="s">
        <v>620</v>
      </c>
      <c r="B3558" s="309"/>
      <c r="C3558" s="309"/>
      <c r="D3558" s="314"/>
      <c r="E3558" s="314">
        <f>SUM(E3552:E3557)</f>
        <v>5450</v>
      </c>
      <c r="F3558" s="316" t="s">
        <v>3085</v>
      </c>
      <c r="G3558" s="314" t="s">
        <v>3228</v>
      </c>
    </row>
    <row r="3559" spans="1:7">
      <c r="A3559" s="225"/>
      <c r="B3559" s="225"/>
      <c r="C3559" s="225"/>
      <c r="D3559" s="225"/>
      <c r="E3559" s="226"/>
      <c r="F3559" s="226"/>
      <c r="G3559" s="225"/>
    </row>
    <row r="3560" spans="1:7" ht="18.75">
      <c r="A3560" s="317" t="s">
        <v>427</v>
      </c>
      <c r="B3560" s="317"/>
      <c r="C3560" s="317"/>
      <c r="D3560" s="317"/>
      <c r="E3560" s="317"/>
      <c r="F3560" s="317"/>
      <c r="G3560" s="317"/>
    </row>
    <row r="3561" spans="1:7" ht="36">
      <c r="A3561" s="301" t="s">
        <v>594</v>
      </c>
      <c r="B3561" s="301" t="s">
        <v>595</v>
      </c>
      <c r="C3561" s="301" t="s">
        <v>596</v>
      </c>
      <c r="D3561" s="301" t="s">
        <v>597</v>
      </c>
      <c r="E3561" s="301" t="s">
        <v>598</v>
      </c>
      <c r="F3561" s="301" t="s">
        <v>2754</v>
      </c>
      <c r="G3561" s="301" t="s">
        <v>2755</v>
      </c>
    </row>
    <row r="3562" spans="1:7">
      <c r="A3562" s="310">
        <v>1</v>
      </c>
      <c r="B3562" s="310"/>
      <c r="C3562" s="302" t="s">
        <v>1327</v>
      </c>
      <c r="D3562" s="313" t="s">
        <v>2125</v>
      </c>
      <c r="E3562" s="305">
        <v>40</v>
      </c>
      <c r="F3562" s="305" t="s">
        <v>1259</v>
      </c>
      <c r="G3562" s="305"/>
    </row>
    <row r="3563" spans="1:7">
      <c r="A3563" s="310">
        <v>2</v>
      </c>
      <c r="B3563" s="310"/>
      <c r="C3563" s="302" t="s">
        <v>1338</v>
      </c>
      <c r="D3563" s="310" t="s">
        <v>1339</v>
      </c>
      <c r="E3563" s="305">
        <v>150</v>
      </c>
      <c r="F3563" s="305" t="s">
        <v>1259</v>
      </c>
      <c r="G3563" s="305"/>
    </row>
    <row r="3564" spans="1:7">
      <c r="A3564" s="310">
        <v>3</v>
      </c>
      <c r="B3564" s="310"/>
      <c r="C3564" s="302" t="s">
        <v>574</v>
      </c>
      <c r="D3564" s="116" t="s">
        <v>1757</v>
      </c>
      <c r="E3564" s="305">
        <v>70</v>
      </c>
      <c r="F3564" s="305" t="s">
        <v>1259</v>
      </c>
      <c r="G3564" s="305"/>
    </row>
    <row r="3565" spans="1:7">
      <c r="A3565" s="310">
        <v>4</v>
      </c>
      <c r="B3565" s="310"/>
      <c r="C3565" s="302" t="s">
        <v>1606</v>
      </c>
      <c r="D3565" s="313" t="s">
        <v>2125</v>
      </c>
      <c r="E3565" s="305">
        <v>600</v>
      </c>
      <c r="F3565" s="305" t="s">
        <v>1259</v>
      </c>
      <c r="G3565" s="305"/>
    </row>
    <row r="3566" spans="1:7">
      <c r="A3566" s="310">
        <v>5</v>
      </c>
      <c r="B3566" s="310"/>
      <c r="C3566" s="302" t="s">
        <v>1375</v>
      </c>
      <c r="D3566" s="313" t="s">
        <v>2125</v>
      </c>
      <c r="E3566" s="305">
        <v>50</v>
      </c>
      <c r="F3566" s="305" t="s">
        <v>1259</v>
      </c>
      <c r="G3566" s="305"/>
    </row>
    <row r="3567" spans="1:7">
      <c r="A3567" s="310">
        <v>6</v>
      </c>
      <c r="B3567" s="310"/>
      <c r="C3567" s="302" t="s">
        <v>1734</v>
      </c>
      <c r="D3567" s="313" t="s">
        <v>2125</v>
      </c>
      <c r="E3567" s="305">
        <v>50</v>
      </c>
      <c r="F3567" s="305" t="s">
        <v>1259</v>
      </c>
      <c r="G3567" s="305"/>
    </row>
    <row r="3568" spans="1:7">
      <c r="A3568" s="310">
        <v>7</v>
      </c>
      <c r="B3568" s="310"/>
      <c r="C3568" s="302" t="s">
        <v>1383</v>
      </c>
      <c r="D3568" s="313" t="s">
        <v>2125</v>
      </c>
      <c r="E3568" s="305">
        <v>40</v>
      </c>
      <c r="F3568" s="305" t="s">
        <v>1259</v>
      </c>
      <c r="G3568" s="305"/>
    </row>
    <row r="3569" spans="1:7">
      <c r="A3569" s="310">
        <v>8</v>
      </c>
      <c r="B3569" s="310"/>
      <c r="C3569" s="302" t="s">
        <v>1343</v>
      </c>
      <c r="D3569" s="329" t="s">
        <v>1344</v>
      </c>
      <c r="E3569" s="305">
        <f>100+100</f>
        <v>200</v>
      </c>
      <c r="F3569" s="305" t="s">
        <v>1259</v>
      </c>
      <c r="G3569" s="305"/>
    </row>
    <row r="3570" spans="1:7">
      <c r="A3570" s="310">
        <v>9</v>
      </c>
      <c r="B3570" s="310"/>
      <c r="C3570" s="302" t="s">
        <v>1346</v>
      </c>
      <c r="D3570" s="329" t="s">
        <v>1347</v>
      </c>
      <c r="E3570" s="305">
        <f>100+60</f>
        <v>160</v>
      </c>
      <c r="F3570" s="305" t="s">
        <v>1387</v>
      </c>
      <c r="G3570" s="305"/>
    </row>
    <row r="3571" spans="1:7" ht="14.25">
      <c r="A3571" s="310">
        <v>10</v>
      </c>
      <c r="B3571" s="310"/>
      <c r="C3571" s="302" t="s">
        <v>805</v>
      </c>
      <c r="D3571" s="313" t="s">
        <v>1380</v>
      </c>
      <c r="E3571" s="305">
        <f>100+280</f>
        <v>380</v>
      </c>
      <c r="F3571" s="337" t="s">
        <v>1264</v>
      </c>
      <c r="G3571" s="305"/>
    </row>
    <row r="3572" spans="1:7">
      <c r="A3572" s="310">
        <v>11</v>
      </c>
      <c r="B3572" s="310"/>
      <c r="C3572" s="302" t="s">
        <v>1390</v>
      </c>
      <c r="D3572" s="329" t="s">
        <v>1391</v>
      </c>
      <c r="E3572" s="305">
        <f>100+8*500</f>
        <v>4100</v>
      </c>
      <c r="F3572" s="302" t="s">
        <v>1486</v>
      </c>
      <c r="G3572" s="302"/>
    </row>
    <row r="3573" spans="1:7" ht="24">
      <c r="A3573" s="308" t="s">
        <v>620</v>
      </c>
      <c r="B3573" s="309"/>
      <c r="C3573" s="309"/>
      <c r="D3573" s="314"/>
      <c r="E3573" s="316">
        <f>SUM(E3562:E3572)</f>
        <v>5840</v>
      </c>
      <c r="F3573" s="316" t="s">
        <v>3085</v>
      </c>
      <c r="G3573" s="327" t="s">
        <v>1357</v>
      </c>
    </row>
    <row r="3575" spans="1:7" ht="18.75">
      <c r="A3575" s="317" t="s">
        <v>428</v>
      </c>
      <c r="B3575" s="317"/>
      <c r="C3575" s="317"/>
      <c r="D3575" s="317"/>
      <c r="E3575" s="317"/>
      <c r="F3575" s="317"/>
      <c r="G3575" s="317"/>
    </row>
    <row r="3576" spans="1:7" ht="36">
      <c r="A3576" s="301" t="s">
        <v>594</v>
      </c>
      <c r="B3576" s="301" t="s">
        <v>595</v>
      </c>
      <c r="C3576" s="301" t="s">
        <v>596</v>
      </c>
      <c r="D3576" s="301" t="s">
        <v>597</v>
      </c>
      <c r="E3576" s="301" t="s">
        <v>598</v>
      </c>
      <c r="F3576" s="301" t="s">
        <v>2754</v>
      </c>
      <c r="G3576" s="301" t="s">
        <v>2755</v>
      </c>
    </row>
    <row r="3577" spans="1:7">
      <c r="A3577" s="310">
        <v>1</v>
      </c>
      <c r="B3577" s="310"/>
      <c r="C3577" s="302" t="s">
        <v>1327</v>
      </c>
      <c r="D3577" s="313" t="s">
        <v>2125</v>
      </c>
      <c r="E3577" s="305">
        <v>40</v>
      </c>
      <c r="F3577" s="305" t="s">
        <v>1259</v>
      </c>
      <c r="G3577" s="305"/>
    </row>
    <row r="3578" spans="1:7">
      <c r="A3578" s="310">
        <v>2</v>
      </c>
      <c r="B3578" s="310"/>
      <c r="C3578" s="302" t="s">
        <v>1338</v>
      </c>
      <c r="D3578" s="310" t="s">
        <v>1339</v>
      </c>
      <c r="E3578" s="305">
        <v>150</v>
      </c>
      <c r="F3578" s="305" t="s">
        <v>1259</v>
      </c>
      <c r="G3578" s="305"/>
    </row>
    <row r="3579" spans="1:7">
      <c r="A3579" s="310">
        <v>3</v>
      </c>
      <c r="B3579" s="310"/>
      <c r="C3579" s="302" t="s">
        <v>574</v>
      </c>
      <c r="D3579" s="116" t="s">
        <v>1757</v>
      </c>
      <c r="E3579" s="305">
        <v>70</v>
      </c>
      <c r="F3579" s="305" t="s">
        <v>1259</v>
      </c>
      <c r="G3579" s="305"/>
    </row>
    <row r="3580" spans="1:7">
      <c r="A3580" s="310">
        <v>4</v>
      </c>
      <c r="B3580" s="310"/>
      <c r="C3580" s="302" t="s">
        <v>1606</v>
      </c>
      <c r="D3580" s="313" t="s">
        <v>2125</v>
      </c>
      <c r="E3580" s="305">
        <v>600</v>
      </c>
      <c r="F3580" s="305" t="s">
        <v>1259</v>
      </c>
      <c r="G3580" s="305"/>
    </row>
    <row r="3581" spans="1:7">
      <c r="A3581" s="310">
        <v>5</v>
      </c>
      <c r="B3581" s="310"/>
      <c r="C3581" s="302" t="s">
        <v>1375</v>
      </c>
      <c r="D3581" s="313" t="s">
        <v>2125</v>
      </c>
      <c r="E3581" s="305">
        <v>50</v>
      </c>
      <c r="F3581" s="305" t="s">
        <v>1259</v>
      </c>
      <c r="G3581" s="305"/>
    </row>
    <row r="3582" spans="1:7">
      <c r="A3582" s="310">
        <v>6</v>
      </c>
      <c r="B3582" s="310"/>
      <c r="C3582" s="302" t="s">
        <v>1734</v>
      </c>
      <c r="D3582" s="313" t="s">
        <v>2125</v>
      </c>
      <c r="E3582" s="305">
        <v>50</v>
      </c>
      <c r="F3582" s="305" t="s">
        <v>1259</v>
      </c>
      <c r="G3582" s="305"/>
    </row>
    <row r="3583" spans="1:7">
      <c r="A3583" s="310">
        <v>7</v>
      </c>
      <c r="B3583" s="310"/>
      <c r="C3583" s="302" t="s">
        <v>1383</v>
      </c>
      <c r="D3583" s="313" t="s">
        <v>2125</v>
      </c>
      <c r="E3583" s="305">
        <v>40</v>
      </c>
      <c r="F3583" s="305" t="s">
        <v>1259</v>
      </c>
      <c r="G3583" s="305"/>
    </row>
    <row r="3584" spans="1:7">
      <c r="A3584" s="310">
        <v>8</v>
      </c>
      <c r="B3584" s="310"/>
      <c r="C3584" s="302" t="s">
        <v>1343</v>
      </c>
      <c r="D3584" s="329" t="s">
        <v>1344</v>
      </c>
      <c r="E3584" s="305">
        <f>100+100</f>
        <v>200</v>
      </c>
      <c r="F3584" s="305" t="s">
        <v>1259</v>
      </c>
      <c r="G3584" s="305"/>
    </row>
    <row r="3585" spans="1:7" ht="14.25">
      <c r="A3585" s="310">
        <v>9</v>
      </c>
      <c r="B3585" s="310"/>
      <c r="C3585" s="302" t="s">
        <v>805</v>
      </c>
      <c r="D3585" s="313" t="s">
        <v>1380</v>
      </c>
      <c r="E3585" s="305">
        <f>100+280</f>
        <v>380</v>
      </c>
      <c r="F3585" s="337" t="s">
        <v>1264</v>
      </c>
      <c r="G3585" s="305"/>
    </row>
    <row r="3586" spans="1:7">
      <c r="A3586" s="310">
        <v>10</v>
      </c>
      <c r="B3586" s="310"/>
      <c r="C3586" s="302" t="s">
        <v>1390</v>
      </c>
      <c r="D3586" s="329" t="s">
        <v>1391</v>
      </c>
      <c r="E3586" s="305">
        <f>100+8*800</f>
        <v>6500</v>
      </c>
      <c r="F3586" s="302" t="s">
        <v>1783</v>
      </c>
      <c r="G3586" s="302"/>
    </row>
    <row r="3587" spans="1:7" ht="24">
      <c r="A3587" s="308" t="s">
        <v>620</v>
      </c>
      <c r="B3587" s="309"/>
      <c r="C3587" s="309"/>
      <c r="D3587" s="314"/>
      <c r="E3587" s="316">
        <f>SUM(E3577:E3586)</f>
        <v>8080</v>
      </c>
      <c r="F3587" s="316" t="s">
        <v>3085</v>
      </c>
      <c r="G3587" s="327" t="s">
        <v>1357</v>
      </c>
    </row>
    <row r="3589" spans="1:7" ht="18.75">
      <c r="A3589" s="317" t="s">
        <v>429</v>
      </c>
      <c r="B3589" s="317"/>
      <c r="C3589" s="317"/>
      <c r="D3589" s="317"/>
      <c r="E3589" s="317"/>
      <c r="F3589" s="317"/>
      <c r="G3589" s="317"/>
    </row>
    <row r="3590" spans="1:7" ht="36">
      <c r="A3590" s="301" t="s">
        <v>594</v>
      </c>
      <c r="B3590" s="301" t="s">
        <v>595</v>
      </c>
      <c r="C3590" s="301" t="s">
        <v>596</v>
      </c>
      <c r="D3590" s="301" t="s">
        <v>597</v>
      </c>
      <c r="E3590" s="301" t="s">
        <v>598</v>
      </c>
      <c r="F3590" s="301" t="s">
        <v>2754</v>
      </c>
      <c r="G3590" s="301" t="s">
        <v>2755</v>
      </c>
    </row>
    <row r="3591" spans="1:7">
      <c r="A3591" s="310">
        <v>1</v>
      </c>
      <c r="B3591" s="310"/>
      <c r="C3591" s="302" t="s">
        <v>1327</v>
      </c>
      <c r="D3591" s="313" t="s">
        <v>2125</v>
      </c>
      <c r="E3591" s="305">
        <v>40</v>
      </c>
      <c r="F3591" s="305" t="s">
        <v>1259</v>
      </c>
      <c r="G3591" s="305"/>
    </row>
    <row r="3592" spans="1:7">
      <c r="A3592" s="310">
        <v>2</v>
      </c>
      <c r="B3592" s="310"/>
      <c r="C3592" s="302" t="s">
        <v>1338</v>
      </c>
      <c r="D3592" s="310" t="s">
        <v>1339</v>
      </c>
      <c r="E3592" s="305">
        <v>150</v>
      </c>
      <c r="F3592" s="305" t="s">
        <v>1259</v>
      </c>
      <c r="G3592" s="305"/>
    </row>
    <row r="3593" spans="1:7">
      <c r="A3593" s="310">
        <v>3</v>
      </c>
      <c r="B3593" s="310"/>
      <c r="C3593" s="302" t="s">
        <v>574</v>
      </c>
      <c r="D3593" s="116" t="s">
        <v>1757</v>
      </c>
      <c r="E3593" s="305">
        <v>70</v>
      </c>
      <c r="F3593" s="305" t="s">
        <v>1259</v>
      </c>
      <c r="G3593" s="305"/>
    </row>
    <row r="3594" spans="1:7">
      <c r="A3594" s="310">
        <v>4</v>
      </c>
      <c r="B3594" s="310"/>
      <c r="C3594" s="302" t="s">
        <v>1606</v>
      </c>
      <c r="D3594" s="313" t="s">
        <v>2125</v>
      </c>
      <c r="E3594" s="305">
        <v>600</v>
      </c>
      <c r="F3594" s="305" t="s">
        <v>1259</v>
      </c>
      <c r="G3594" s="305"/>
    </row>
    <row r="3595" spans="1:7">
      <c r="A3595" s="310">
        <v>5</v>
      </c>
      <c r="B3595" s="310"/>
      <c r="C3595" s="302" t="s">
        <v>1375</v>
      </c>
      <c r="D3595" s="313" t="s">
        <v>2125</v>
      </c>
      <c r="E3595" s="305">
        <v>50</v>
      </c>
      <c r="F3595" s="305" t="s">
        <v>1259</v>
      </c>
      <c r="G3595" s="305"/>
    </row>
    <row r="3596" spans="1:7">
      <c r="A3596" s="310">
        <v>6</v>
      </c>
      <c r="B3596" s="310"/>
      <c r="C3596" s="302" t="s">
        <v>1734</v>
      </c>
      <c r="D3596" s="313" t="s">
        <v>2125</v>
      </c>
      <c r="E3596" s="305">
        <v>50</v>
      </c>
      <c r="F3596" s="305" t="s">
        <v>1259</v>
      </c>
      <c r="G3596" s="305"/>
    </row>
    <row r="3597" spans="1:7">
      <c r="A3597" s="310">
        <v>7</v>
      </c>
      <c r="B3597" s="310"/>
      <c r="C3597" s="302" t="s">
        <v>1383</v>
      </c>
      <c r="D3597" s="313" t="s">
        <v>2125</v>
      </c>
      <c r="E3597" s="305">
        <v>40</v>
      </c>
      <c r="F3597" s="305" t="s">
        <v>1259</v>
      </c>
      <c r="G3597" s="305"/>
    </row>
    <row r="3598" spans="1:7">
      <c r="A3598" s="310">
        <v>8</v>
      </c>
      <c r="B3598" s="310"/>
      <c r="C3598" s="302" t="s">
        <v>1343</v>
      </c>
      <c r="D3598" s="329" t="s">
        <v>1344</v>
      </c>
      <c r="E3598" s="305">
        <f>100+100</f>
        <v>200</v>
      </c>
      <c r="F3598" s="305" t="s">
        <v>1259</v>
      </c>
      <c r="G3598" s="305"/>
    </row>
    <row r="3599" spans="1:7" ht="14.25">
      <c r="A3599" s="310">
        <v>9</v>
      </c>
      <c r="B3599" s="310"/>
      <c r="C3599" s="302" t="s">
        <v>805</v>
      </c>
      <c r="D3599" s="313" t="s">
        <v>1380</v>
      </c>
      <c r="E3599" s="305">
        <f>100+280</f>
        <v>380</v>
      </c>
      <c r="F3599" s="337" t="s">
        <v>1264</v>
      </c>
      <c r="G3599" s="305"/>
    </row>
    <row r="3600" spans="1:7">
      <c r="A3600" s="310">
        <v>10</v>
      </c>
      <c r="B3600" s="310"/>
      <c r="C3600" s="302" t="s">
        <v>1390</v>
      </c>
      <c r="D3600" s="329" t="s">
        <v>1391</v>
      </c>
      <c r="E3600" s="305">
        <f>100+8*1000</f>
        <v>8100</v>
      </c>
      <c r="F3600" s="302" t="s">
        <v>1721</v>
      </c>
      <c r="G3600" s="302"/>
    </row>
    <row r="3601" spans="1:7" ht="24">
      <c r="A3601" s="308" t="s">
        <v>620</v>
      </c>
      <c r="B3601" s="309"/>
      <c r="C3601" s="309"/>
      <c r="D3601" s="314"/>
      <c r="E3601" s="316">
        <f>SUM(E3591:E3600)</f>
        <v>9680</v>
      </c>
      <c r="F3601" s="316" t="s">
        <v>3085</v>
      </c>
      <c r="G3601" s="327" t="s">
        <v>1357</v>
      </c>
    </row>
    <row r="3603" spans="1:7" ht="18.75">
      <c r="A3603" s="317" t="s">
        <v>430</v>
      </c>
      <c r="B3603" s="317"/>
      <c r="C3603" s="317"/>
      <c r="D3603" s="317"/>
      <c r="E3603" s="317"/>
      <c r="F3603" s="317"/>
      <c r="G3603" s="317"/>
    </row>
    <row r="3604" spans="1:7" ht="36">
      <c r="A3604" s="301" t="s">
        <v>594</v>
      </c>
      <c r="B3604" s="301" t="s">
        <v>595</v>
      </c>
      <c r="C3604" s="301" t="s">
        <v>596</v>
      </c>
      <c r="D3604" s="301" t="s">
        <v>597</v>
      </c>
      <c r="E3604" s="301" t="s">
        <v>598</v>
      </c>
      <c r="F3604" s="301" t="s">
        <v>2754</v>
      </c>
      <c r="G3604" s="301" t="s">
        <v>2755</v>
      </c>
    </row>
    <row r="3605" spans="1:7">
      <c r="A3605" s="310">
        <v>1</v>
      </c>
      <c r="B3605" s="310"/>
      <c r="C3605" s="302" t="s">
        <v>1327</v>
      </c>
      <c r="D3605" s="313" t="s">
        <v>2125</v>
      </c>
      <c r="E3605" s="305">
        <v>40</v>
      </c>
      <c r="F3605" s="305" t="s">
        <v>1259</v>
      </c>
      <c r="G3605" s="305"/>
    </row>
    <row r="3606" spans="1:7">
      <c r="A3606" s="310">
        <v>2</v>
      </c>
      <c r="B3606" s="310"/>
      <c r="C3606" s="310" t="s">
        <v>1918</v>
      </c>
      <c r="D3606" s="310" t="s">
        <v>1334</v>
      </c>
      <c r="E3606" s="305">
        <v>200</v>
      </c>
      <c r="F3606" s="310" t="s">
        <v>1264</v>
      </c>
      <c r="G3606" s="327"/>
    </row>
    <row r="3607" spans="1:7">
      <c r="A3607" s="310">
        <v>3</v>
      </c>
      <c r="B3607" s="310"/>
      <c r="C3607" s="302" t="s">
        <v>1338</v>
      </c>
      <c r="D3607" s="310" t="s">
        <v>1339</v>
      </c>
      <c r="E3607" s="305">
        <v>150</v>
      </c>
      <c r="F3607" s="305" t="s">
        <v>1259</v>
      </c>
      <c r="G3607" s="305"/>
    </row>
    <row r="3608" spans="1:7">
      <c r="A3608" s="310">
        <v>4</v>
      </c>
      <c r="B3608" s="310"/>
      <c r="C3608" s="302" t="s">
        <v>574</v>
      </c>
      <c r="D3608" s="116" t="s">
        <v>1757</v>
      </c>
      <c r="E3608" s="305">
        <v>70</v>
      </c>
      <c r="F3608" s="305" t="s">
        <v>1259</v>
      </c>
      <c r="G3608" s="305"/>
    </row>
    <row r="3609" spans="1:7">
      <c r="A3609" s="310">
        <v>5</v>
      </c>
      <c r="B3609" s="310"/>
      <c r="C3609" s="302" t="s">
        <v>1606</v>
      </c>
      <c r="D3609" s="313" t="s">
        <v>2125</v>
      </c>
      <c r="E3609" s="305">
        <v>600</v>
      </c>
      <c r="F3609" s="305" t="s">
        <v>1259</v>
      </c>
      <c r="G3609" s="305"/>
    </row>
    <row r="3610" spans="1:7">
      <c r="A3610" s="310">
        <v>6</v>
      </c>
      <c r="B3610" s="310"/>
      <c r="C3610" s="302" t="s">
        <v>1375</v>
      </c>
      <c r="D3610" s="313" t="s">
        <v>2125</v>
      </c>
      <c r="E3610" s="305">
        <v>50</v>
      </c>
      <c r="F3610" s="305" t="s">
        <v>1259</v>
      </c>
      <c r="G3610" s="305"/>
    </row>
    <row r="3611" spans="1:7">
      <c r="A3611" s="310">
        <v>7</v>
      </c>
      <c r="B3611" s="310"/>
      <c r="C3611" s="302" t="s">
        <v>1734</v>
      </c>
      <c r="D3611" s="313" t="s">
        <v>2125</v>
      </c>
      <c r="E3611" s="305">
        <v>50</v>
      </c>
      <c r="F3611" s="305" t="s">
        <v>1259</v>
      </c>
      <c r="G3611" s="305"/>
    </row>
    <row r="3612" spans="1:7">
      <c r="A3612" s="310">
        <v>8</v>
      </c>
      <c r="B3612" s="310"/>
      <c r="C3612" s="302" t="s">
        <v>1383</v>
      </c>
      <c r="D3612" s="313" t="s">
        <v>2125</v>
      </c>
      <c r="E3612" s="305">
        <v>40</v>
      </c>
      <c r="F3612" s="305" t="s">
        <v>1259</v>
      </c>
      <c r="G3612" s="305"/>
    </row>
    <row r="3613" spans="1:7">
      <c r="A3613" s="310">
        <v>9</v>
      </c>
      <c r="B3613" s="310"/>
      <c r="C3613" s="302" t="s">
        <v>1342</v>
      </c>
      <c r="D3613" s="329" t="s">
        <v>1328</v>
      </c>
      <c r="E3613" s="305">
        <f>100+100</f>
        <v>200</v>
      </c>
      <c r="F3613" s="329" t="s">
        <v>1259</v>
      </c>
      <c r="G3613" s="305"/>
    </row>
    <row r="3614" spans="1:7">
      <c r="A3614" s="310">
        <v>10</v>
      </c>
      <c r="B3614" s="310"/>
      <c r="C3614" s="302" t="s">
        <v>1343</v>
      </c>
      <c r="D3614" s="329" t="s">
        <v>1344</v>
      </c>
      <c r="E3614" s="305">
        <f>100+100</f>
        <v>200</v>
      </c>
      <c r="F3614" s="305" t="s">
        <v>1259</v>
      </c>
      <c r="G3614" s="305"/>
    </row>
    <row r="3615" spans="1:7">
      <c r="A3615" s="310">
        <v>11</v>
      </c>
      <c r="B3615" s="310"/>
      <c r="C3615" s="302" t="s">
        <v>2126</v>
      </c>
      <c r="D3615" s="310" t="s">
        <v>1354</v>
      </c>
      <c r="E3615" s="305">
        <f>100+100</f>
        <v>200</v>
      </c>
      <c r="F3615" s="310" t="s">
        <v>1264</v>
      </c>
      <c r="G3615" s="327"/>
    </row>
    <row r="3616" spans="1:7">
      <c r="A3616" s="310">
        <v>12</v>
      </c>
      <c r="B3616" s="310"/>
      <c r="C3616" s="302" t="s">
        <v>805</v>
      </c>
      <c r="D3616" s="313" t="s">
        <v>1380</v>
      </c>
      <c r="E3616" s="305">
        <f>100+280</f>
        <v>380</v>
      </c>
      <c r="F3616" s="310" t="s">
        <v>1264</v>
      </c>
      <c r="G3616" s="305"/>
    </row>
    <row r="3617" spans="1:7">
      <c r="A3617" s="310">
        <v>13</v>
      </c>
      <c r="B3617" s="310"/>
      <c r="C3617" s="302" t="s">
        <v>1390</v>
      </c>
      <c r="D3617" s="329" t="s">
        <v>1391</v>
      </c>
      <c r="E3617" s="305">
        <f>100+8*500</f>
        <v>4100</v>
      </c>
      <c r="F3617" s="302" t="s">
        <v>1486</v>
      </c>
      <c r="G3617" s="302"/>
    </row>
    <row r="3618" spans="1:7" ht="24">
      <c r="A3618" s="308" t="s">
        <v>620</v>
      </c>
      <c r="B3618" s="309"/>
      <c r="C3618" s="309"/>
      <c r="D3618" s="314"/>
      <c r="E3618" s="316">
        <f>SUM(E3605:E3617)</f>
        <v>6280</v>
      </c>
      <c r="F3618" s="316" t="s">
        <v>3085</v>
      </c>
      <c r="G3618" s="327" t="s">
        <v>1357</v>
      </c>
    </row>
    <row r="3620" spans="1:7" ht="18.75">
      <c r="A3620" s="317" t="s">
        <v>431</v>
      </c>
      <c r="B3620" s="317"/>
      <c r="C3620" s="317"/>
      <c r="D3620" s="317"/>
      <c r="E3620" s="317"/>
      <c r="F3620" s="317"/>
      <c r="G3620" s="317"/>
    </row>
    <row r="3621" spans="1:7" ht="36">
      <c r="A3621" s="301" t="s">
        <v>594</v>
      </c>
      <c r="B3621" s="301" t="s">
        <v>595</v>
      </c>
      <c r="C3621" s="301" t="s">
        <v>596</v>
      </c>
      <c r="D3621" s="301" t="s">
        <v>597</v>
      </c>
      <c r="E3621" s="301" t="s">
        <v>598</v>
      </c>
      <c r="F3621" s="301" t="s">
        <v>2754</v>
      </c>
      <c r="G3621" s="301" t="s">
        <v>2755</v>
      </c>
    </row>
    <row r="3622" spans="1:7">
      <c r="A3622" s="310">
        <v>1</v>
      </c>
      <c r="B3622" s="310"/>
      <c r="C3622" s="302" t="s">
        <v>1327</v>
      </c>
      <c r="D3622" s="313" t="s">
        <v>2125</v>
      </c>
      <c r="E3622" s="305">
        <v>40</v>
      </c>
      <c r="F3622" s="305" t="s">
        <v>1259</v>
      </c>
      <c r="G3622" s="305"/>
    </row>
    <row r="3623" spans="1:7">
      <c r="A3623" s="310">
        <v>2</v>
      </c>
      <c r="B3623" s="310"/>
      <c r="C3623" s="310" t="s">
        <v>1918</v>
      </c>
      <c r="D3623" s="310" t="s">
        <v>1334</v>
      </c>
      <c r="E3623" s="305">
        <v>200</v>
      </c>
      <c r="F3623" s="310" t="s">
        <v>1264</v>
      </c>
      <c r="G3623" s="327"/>
    </row>
    <row r="3624" spans="1:7">
      <c r="A3624" s="310">
        <v>3</v>
      </c>
      <c r="B3624" s="310"/>
      <c r="C3624" s="302" t="s">
        <v>1338</v>
      </c>
      <c r="D3624" s="310" t="s">
        <v>1339</v>
      </c>
      <c r="E3624" s="305">
        <v>150</v>
      </c>
      <c r="F3624" s="305" t="s">
        <v>1259</v>
      </c>
      <c r="G3624" s="305"/>
    </row>
    <row r="3625" spans="1:7">
      <c r="A3625" s="310">
        <v>4</v>
      </c>
      <c r="B3625" s="310"/>
      <c r="C3625" s="302" t="s">
        <v>574</v>
      </c>
      <c r="D3625" s="116" t="s">
        <v>1757</v>
      </c>
      <c r="E3625" s="305">
        <v>70</v>
      </c>
      <c r="F3625" s="305" t="s">
        <v>1259</v>
      </c>
      <c r="G3625" s="305"/>
    </row>
    <row r="3626" spans="1:7">
      <c r="A3626" s="310">
        <v>5</v>
      </c>
      <c r="B3626" s="310"/>
      <c r="C3626" s="302" t="s">
        <v>1606</v>
      </c>
      <c r="D3626" s="313" t="s">
        <v>2125</v>
      </c>
      <c r="E3626" s="305">
        <v>600</v>
      </c>
      <c r="F3626" s="305" t="s">
        <v>1259</v>
      </c>
      <c r="G3626" s="305"/>
    </row>
    <row r="3627" spans="1:7">
      <c r="A3627" s="310">
        <v>6</v>
      </c>
      <c r="B3627" s="310"/>
      <c r="C3627" s="302" t="s">
        <v>1375</v>
      </c>
      <c r="D3627" s="313" t="s">
        <v>2125</v>
      </c>
      <c r="E3627" s="305">
        <v>50</v>
      </c>
      <c r="F3627" s="305" t="s">
        <v>1259</v>
      </c>
      <c r="G3627" s="305"/>
    </row>
    <row r="3628" spans="1:7">
      <c r="A3628" s="310">
        <v>7</v>
      </c>
      <c r="B3628" s="310"/>
      <c r="C3628" s="302" t="s">
        <v>1734</v>
      </c>
      <c r="D3628" s="313" t="s">
        <v>2125</v>
      </c>
      <c r="E3628" s="305">
        <v>50</v>
      </c>
      <c r="F3628" s="305" t="s">
        <v>1259</v>
      </c>
      <c r="G3628" s="305"/>
    </row>
    <row r="3629" spans="1:7">
      <c r="A3629" s="310">
        <v>8</v>
      </c>
      <c r="B3629" s="310"/>
      <c r="C3629" s="302" t="s">
        <v>1383</v>
      </c>
      <c r="D3629" s="313" t="s">
        <v>2125</v>
      </c>
      <c r="E3629" s="305">
        <v>40</v>
      </c>
      <c r="F3629" s="305" t="s">
        <v>1259</v>
      </c>
      <c r="G3629" s="305"/>
    </row>
    <row r="3630" spans="1:7">
      <c r="A3630" s="310">
        <v>9</v>
      </c>
      <c r="B3630" s="310"/>
      <c r="C3630" s="302" t="s">
        <v>1342</v>
      </c>
      <c r="D3630" s="329" t="s">
        <v>1328</v>
      </c>
      <c r="E3630" s="305">
        <f>100+100</f>
        <v>200</v>
      </c>
      <c r="F3630" s="329" t="s">
        <v>1259</v>
      </c>
      <c r="G3630" s="305"/>
    </row>
    <row r="3631" spans="1:7">
      <c r="A3631" s="310">
        <v>10</v>
      </c>
      <c r="B3631" s="310"/>
      <c r="C3631" s="302" t="s">
        <v>1343</v>
      </c>
      <c r="D3631" s="329" t="s">
        <v>1344</v>
      </c>
      <c r="E3631" s="305">
        <f>100+100</f>
        <v>200</v>
      </c>
      <c r="F3631" s="305" t="s">
        <v>1259</v>
      </c>
      <c r="G3631" s="305"/>
    </row>
    <row r="3632" spans="1:7">
      <c r="A3632" s="310">
        <v>11</v>
      </c>
      <c r="B3632" s="310"/>
      <c r="C3632" s="302" t="s">
        <v>2126</v>
      </c>
      <c r="D3632" s="310" t="s">
        <v>1354</v>
      </c>
      <c r="E3632" s="305">
        <f>100+100</f>
        <v>200</v>
      </c>
      <c r="F3632" s="310" t="s">
        <v>1264</v>
      </c>
      <c r="G3632" s="327"/>
    </row>
    <row r="3633" spans="1:7">
      <c r="A3633" s="310">
        <v>12</v>
      </c>
      <c r="B3633" s="310"/>
      <c r="C3633" s="302" t="s">
        <v>805</v>
      </c>
      <c r="D3633" s="313" t="s">
        <v>1380</v>
      </c>
      <c r="E3633" s="305">
        <f>100+280</f>
        <v>380</v>
      </c>
      <c r="F3633" s="310" t="s">
        <v>1264</v>
      </c>
      <c r="G3633" s="305"/>
    </row>
    <row r="3634" spans="1:7">
      <c r="A3634" s="310">
        <v>13</v>
      </c>
      <c r="B3634" s="310"/>
      <c r="C3634" s="302" t="s">
        <v>1390</v>
      </c>
      <c r="D3634" s="329" t="s">
        <v>1391</v>
      </c>
      <c r="E3634" s="305">
        <f>100+8*800</f>
        <v>6500</v>
      </c>
      <c r="F3634" s="302" t="s">
        <v>1783</v>
      </c>
      <c r="G3634" s="302"/>
    </row>
    <row r="3635" spans="1:7" ht="24">
      <c r="A3635" s="308" t="s">
        <v>620</v>
      </c>
      <c r="B3635" s="309"/>
      <c r="C3635" s="309"/>
      <c r="D3635" s="314"/>
      <c r="E3635" s="316">
        <f>SUM(E3622:E3634)</f>
        <v>8680</v>
      </c>
      <c r="F3635" s="316" t="s">
        <v>3085</v>
      </c>
      <c r="G3635" s="327" t="s">
        <v>1357</v>
      </c>
    </row>
    <row r="3637" spans="1:7" ht="18.75">
      <c r="A3637" s="317" t="s">
        <v>432</v>
      </c>
      <c r="B3637" s="317"/>
      <c r="C3637" s="317"/>
      <c r="D3637" s="317"/>
      <c r="E3637" s="317"/>
      <c r="F3637" s="317"/>
      <c r="G3637" s="317"/>
    </row>
    <row r="3638" spans="1:7" ht="36">
      <c r="A3638" s="301" t="s">
        <v>594</v>
      </c>
      <c r="B3638" s="301" t="s">
        <v>595</v>
      </c>
      <c r="C3638" s="301" t="s">
        <v>596</v>
      </c>
      <c r="D3638" s="301" t="s">
        <v>597</v>
      </c>
      <c r="E3638" s="301" t="s">
        <v>598</v>
      </c>
      <c r="F3638" s="301" t="s">
        <v>2754</v>
      </c>
      <c r="G3638" s="301" t="s">
        <v>2755</v>
      </c>
    </row>
    <row r="3639" spans="1:7">
      <c r="A3639" s="310">
        <v>1</v>
      </c>
      <c r="B3639" s="310"/>
      <c r="C3639" s="302" t="s">
        <v>1327</v>
      </c>
      <c r="D3639" s="313" t="s">
        <v>2125</v>
      </c>
      <c r="E3639" s="305">
        <v>40</v>
      </c>
      <c r="F3639" s="305" t="s">
        <v>1259</v>
      </c>
      <c r="G3639" s="305"/>
    </row>
    <row r="3640" spans="1:7">
      <c r="A3640" s="310">
        <v>2</v>
      </c>
      <c r="B3640" s="310"/>
      <c r="C3640" s="310" t="s">
        <v>1918</v>
      </c>
      <c r="D3640" s="310" t="s">
        <v>1334</v>
      </c>
      <c r="E3640" s="305">
        <v>200</v>
      </c>
      <c r="F3640" s="310" t="s">
        <v>1264</v>
      </c>
      <c r="G3640" s="327"/>
    </row>
    <row r="3641" spans="1:7">
      <c r="A3641" s="310">
        <v>3</v>
      </c>
      <c r="B3641" s="310"/>
      <c r="C3641" s="302" t="s">
        <v>1338</v>
      </c>
      <c r="D3641" s="310" t="s">
        <v>1339</v>
      </c>
      <c r="E3641" s="305">
        <v>150</v>
      </c>
      <c r="F3641" s="305" t="s">
        <v>1259</v>
      </c>
      <c r="G3641" s="305"/>
    </row>
    <row r="3642" spans="1:7">
      <c r="A3642" s="310">
        <v>4</v>
      </c>
      <c r="B3642" s="310"/>
      <c r="C3642" s="302" t="s">
        <v>574</v>
      </c>
      <c r="D3642" s="116" t="s">
        <v>1757</v>
      </c>
      <c r="E3642" s="305">
        <v>70</v>
      </c>
      <c r="F3642" s="305" t="s">
        <v>1259</v>
      </c>
      <c r="G3642" s="305"/>
    </row>
    <row r="3643" spans="1:7">
      <c r="A3643" s="310">
        <v>5</v>
      </c>
      <c r="B3643" s="310"/>
      <c r="C3643" s="302" t="s">
        <v>1606</v>
      </c>
      <c r="D3643" s="313" t="s">
        <v>2125</v>
      </c>
      <c r="E3643" s="305">
        <v>600</v>
      </c>
      <c r="F3643" s="305" t="s">
        <v>1259</v>
      </c>
      <c r="G3643" s="305"/>
    </row>
    <row r="3644" spans="1:7">
      <c r="A3644" s="310">
        <v>6</v>
      </c>
      <c r="B3644" s="310"/>
      <c r="C3644" s="302" t="s">
        <v>1375</v>
      </c>
      <c r="D3644" s="313" t="s">
        <v>2125</v>
      </c>
      <c r="E3644" s="305">
        <v>50</v>
      </c>
      <c r="F3644" s="305" t="s">
        <v>1259</v>
      </c>
      <c r="G3644" s="305"/>
    </row>
    <row r="3645" spans="1:7">
      <c r="A3645" s="310">
        <v>7</v>
      </c>
      <c r="B3645" s="310"/>
      <c r="C3645" s="302" t="s">
        <v>1734</v>
      </c>
      <c r="D3645" s="313" t="s">
        <v>2125</v>
      </c>
      <c r="E3645" s="305">
        <v>50</v>
      </c>
      <c r="F3645" s="305" t="s">
        <v>1259</v>
      </c>
      <c r="G3645" s="305"/>
    </row>
    <row r="3646" spans="1:7">
      <c r="A3646" s="310">
        <v>8</v>
      </c>
      <c r="B3646" s="310"/>
      <c r="C3646" s="302" t="s">
        <v>1383</v>
      </c>
      <c r="D3646" s="313" t="s">
        <v>2125</v>
      </c>
      <c r="E3646" s="305">
        <v>40</v>
      </c>
      <c r="F3646" s="305" t="s">
        <v>1259</v>
      </c>
      <c r="G3646" s="305"/>
    </row>
    <row r="3647" spans="1:7">
      <c r="A3647" s="310">
        <v>9</v>
      </c>
      <c r="B3647" s="310"/>
      <c r="C3647" s="302" t="s">
        <v>1342</v>
      </c>
      <c r="D3647" s="329" t="s">
        <v>1328</v>
      </c>
      <c r="E3647" s="305">
        <f>100+100</f>
        <v>200</v>
      </c>
      <c r="F3647" s="329" t="s">
        <v>1259</v>
      </c>
      <c r="G3647" s="305"/>
    </row>
    <row r="3648" spans="1:7">
      <c r="A3648" s="310">
        <v>10</v>
      </c>
      <c r="B3648" s="310"/>
      <c r="C3648" s="302" t="s">
        <v>1343</v>
      </c>
      <c r="D3648" s="329" t="s">
        <v>1344</v>
      </c>
      <c r="E3648" s="305">
        <f>100+100</f>
        <v>200</v>
      </c>
      <c r="F3648" s="305" t="s">
        <v>1259</v>
      </c>
      <c r="G3648" s="305"/>
    </row>
    <row r="3649" spans="1:7">
      <c r="A3649" s="310">
        <v>11</v>
      </c>
      <c r="B3649" s="310"/>
      <c r="C3649" s="302" t="s">
        <v>2126</v>
      </c>
      <c r="D3649" s="310" t="s">
        <v>1354</v>
      </c>
      <c r="E3649" s="305">
        <f>100+100</f>
        <v>200</v>
      </c>
      <c r="F3649" s="310" t="s">
        <v>1264</v>
      </c>
      <c r="G3649" s="327"/>
    </row>
    <row r="3650" spans="1:7">
      <c r="A3650" s="310">
        <v>12</v>
      </c>
      <c r="B3650" s="310"/>
      <c r="C3650" s="302" t="s">
        <v>805</v>
      </c>
      <c r="D3650" s="313" t="s">
        <v>1380</v>
      </c>
      <c r="E3650" s="305">
        <f>100+280</f>
        <v>380</v>
      </c>
      <c r="F3650" s="310" t="s">
        <v>1264</v>
      </c>
      <c r="G3650" s="305"/>
    </row>
    <row r="3651" spans="1:7">
      <c r="A3651" s="310">
        <v>13</v>
      </c>
      <c r="B3651" s="310"/>
      <c r="C3651" s="302" t="s">
        <v>1390</v>
      </c>
      <c r="D3651" s="329" t="s">
        <v>1391</v>
      </c>
      <c r="E3651" s="305">
        <f>100+8*1000</f>
        <v>8100</v>
      </c>
      <c r="F3651" s="302" t="s">
        <v>1721</v>
      </c>
      <c r="G3651" s="302"/>
    </row>
    <row r="3652" spans="1:7" ht="24">
      <c r="A3652" s="308" t="s">
        <v>620</v>
      </c>
      <c r="B3652" s="309"/>
      <c r="C3652" s="309"/>
      <c r="D3652" s="314"/>
      <c r="E3652" s="316">
        <f>SUM(E3639:E3651)</f>
        <v>10280</v>
      </c>
      <c r="F3652" s="316" t="s">
        <v>3085</v>
      </c>
      <c r="G3652" s="327" t="s">
        <v>1357</v>
      </c>
    </row>
    <row r="3654" spans="1:7" ht="18.75">
      <c r="A3654" s="317" t="s">
        <v>433</v>
      </c>
      <c r="B3654" s="317"/>
      <c r="C3654" s="317"/>
      <c r="D3654" s="317"/>
      <c r="E3654" s="317"/>
      <c r="F3654" s="317"/>
      <c r="G3654" s="317"/>
    </row>
    <row r="3655" spans="1:7" ht="36">
      <c r="A3655" s="301" t="s">
        <v>594</v>
      </c>
      <c r="B3655" s="301" t="s">
        <v>595</v>
      </c>
      <c r="C3655" s="301" t="s">
        <v>596</v>
      </c>
      <c r="D3655" s="301" t="s">
        <v>597</v>
      </c>
      <c r="E3655" s="301" t="s">
        <v>598</v>
      </c>
      <c r="F3655" s="301" t="s">
        <v>2754</v>
      </c>
      <c r="G3655" s="301" t="s">
        <v>2755</v>
      </c>
    </row>
    <row r="3656" spans="1:7">
      <c r="A3656" s="310">
        <v>1</v>
      </c>
      <c r="B3656" s="310"/>
      <c r="C3656" s="302" t="s">
        <v>1327</v>
      </c>
      <c r="D3656" s="313" t="s">
        <v>2125</v>
      </c>
      <c r="E3656" s="305">
        <v>40</v>
      </c>
      <c r="F3656" s="305" t="s">
        <v>1259</v>
      </c>
      <c r="G3656" s="305"/>
    </row>
    <row r="3657" spans="1:7">
      <c r="A3657" s="310">
        <v>2</v>
      </c>
      <c r="B3657" s="310"/>
      <c r="C3657" s="302" t="s">
        <v>1338</v>
      </c>
      <c r="D3657" s="310" t="s">
        <v>1339</v>
      </c>
      <c r="E3657" s="305">
        <v>150</v>
      </c>
      <c r="F3657" s="305" t="s">
        <v>1259</v>
      </c>
      <c r="G3657" s="305"/>
    </row>
    <row r="3658" spans="1:7">
      <c r="A3658" s="310">
        <v>3</v>
      </c>
      <c r="B3658" s="310"/>
      <c r="C3658" s="302" t="s">
        <v>574</v>
      </c>
      <c r="D3658" s="116" t="s">
        <v>1757</v>
      </c>
      <c r="E3658" s="305">
        <v>70</v>
      </c>
      <c r="F3658" s="305" t="s">
        <v>1259</v>
      </c>
      <c r="G3658" s="305"/>
    </row>
    <row r="3659" spans="1:7">
      <c r="A3659" s="310">
        <v>4</v>
      </c>
      <c r="B3659" s="310"/>
      <c r="C3659" s="302" t="s">
        <v>1606</v>
      </c>
      <c r="D3659" s="313" t="s">
        <v>2125</v>
      </c>
      <c r="E3659" s="305">
        <v>600</v>
      </c>
      <c r="F3659" s="305" t="s">
        <v>1259</v>
      </c>
      <c r="G3659" s="305"/>
    </row>
    <row r="3660" spans="1:7">
      <c r="A3660" s="310">
        <v>5</v>
      </c>
      <c r="B3660" s="310"/>
      <c r="C3660" s="302" t="s">
        <v>1375</v>
      </c>
      <c r="D3660" s="313" t="s">
        <v>2125</v>
      </c>
      <c r="E3660" s="305">
        <v>50</v>
      </c>
      <c r="F3660" s="305" t="s">
        <v>1259</v>
      </c>
      <c r="G3660" s="305"/>
    </row>
    <row r="3661" spans="1:7">
      <c r="A3661" s="310">
        <v>6</v>
      </c>
      <c r="B3661" s="310"/>
      <c r="C3661" s="302" t="s">
        <v>1734</v>
      </c>
      <c r="D3661" s="313" t="s">
        <v>2125</v>
      </c>
      <c r="E3661" s="305">
        <v>50</v>
      </c>
      <c r="F3661" s="305" t="s">
        <v>1259</v>
      </c>
      <c r="G3661" s="305"/>
    </row>
    <row r="3662" spans="1:7">
      <c r="A3662" s="310">
        <v>7</v>
      </c>
      <c r="B3662" s="310"/>
      <c r="C3662" s="302" t="s">
        <v>1383</v>
      </c>
      <c r="D3662" s="313" t="s">
        <v>2125</v>
      </c>
      <c r="E3662" s="305">
        <v>40</v>
      </c>
      <c r="F3662" s="305" t="s">
        <v>1259</v>
      </c>
      <c r="G3662" s="305"/>
    </row>
    <row r="3663" spans="1:7">
      <c r="A3663" s="310">
        <v>8</v>
      </c>
      <c r="B3663" s="310"/>
      <c r="C3663" s="302" t="s">
        <v>1343</v>
      </c>
      <c r="D3663" s="329" t="s">
        <v>1344</v>
      </c>
      <c r="E3663" s="305">
        <f>100+100</f>
        <v>200</v>
      </c>
      <c r="F3663" s="305" t="s">
        <v>1259</v>
      </c>
      <c r="G3663" s="305"/>
    </row>
    <row r="3664" spans="1:7">
      <c r="A3664" s="310">
        <v>9</v>
      </c>
      <c r="B3664" s="310"/>
      <c r="C3664" s="302" t="s">
        <v>1346</v>
      </c>
      <c r="D3664" s="329" t="s">
        <v>1347</v>
      </c>
      <c r="E3664" s="305">
        <f>100+60</f>
        <v>160</v>
      </c>
      <c r="F3664" s="305" t="s">
        <v>1387</v>
      </c>
      <c r="G3664" s="305"/>
    </row>
    <row r="3665" spans="1:7">
      <c r="A3665" s="310">
        <v>10</v>
      </c>
      <c r="B3665" s="310"/>
      <c r="C3665" s="302" t="s">
        <v>805</v>
      </c>
      <c r="D3665" s="313" t="s">
        <v>1380</v>
      </c>
      <c r="E3665" s="305">
        <f>100+280</f>
        <v>380</v>
      </c>
      <c r="F3665" s="310" t="s">
        <v>1264</v>
      </c>
      <c r="G3665" s="305"/>
    </row>
    <row r="3666" spans="1:7">
      <c r="A3666" s="310">
        <v>11</v>
      </c>
      <c r="B3666" s="310"/>
      <c r="C3666" s="302" t="s">
        <v>1390</v>
      </c>
      <c r="D3666" s="329" t="s">
        <v>1391</v>
      </c>
      <c r="E3666" s="305">
        <f>100+200*8</f>
        <v>1700</v>
      </c>
      <c r="F3666" s="302" t="s">
        <v>1397</v>
      </c>
      <c r="G3666" s="302"/>
    </row>
    <row r="3667" spans="1:7" ht="24">
      <c r="A3667" s="308" t="s">
        <v>620</v>
      </c>
      <c r="B3667" s="309"/>
      <c r="C3667" s="309"/>
      <c r="D3667" s="314"/>
      <c r="E3667" s="316">
        <f>SUM(E3656:E3666)</f>
        <v>3440</v>
      </c>
      <c r="F3667" s="316" t="s">
        <v>3085</v>
      </c>
      <c r="G3667" s="327" t="s">
        <v>1357</v>
      </c>
    </row>
    <row r="3669" spans="1:7" ht="18.75">
      <c r="A3669" s="317" t="s">
        <v>434</v>
      </c>
      <c r="B3669" s="317"/>
      <c r="C3669" s="317"/>
      <c r="D3669" s="317"/>
      <c r="E3669" s="317"/>
      <c r="F3669" s="317"/>
      <c r="G3669" s="317"/>
    </row>
    <row r="3670" spans="1:7" ht="36">
      <c r="A3670" s="301" t="s">
        <v>594</v>
      </c>
      <c r="B3670" s="301" t="s">
        <v>595</v>
      </c>
      <c r="C3670" s="301" t="s">
        <v>596</v>
      </c>
      <c r="D3670" s="301" t="s">
        <v>597</v>
      </c>
      <c r="E3670" s="301" t="s">
        <v>598</v>
      </c>
      <c r="F3670" s="301" t="s">
        <v>2754</v>
      </c>
      <c r="G3670" s="301" t="s">
        <v>2755</v>
      </c>
    </row>
    <row r="3671" spans="1:7">
      <c r="A3671" s="310">
        <v>1</v>
      </c>
      <c r="B3671" s="310"/>
      <c r="C3671" s="302" t="s">
        <v>1327</v>
      </c>
      <c r="D3671" s="313" t="s">
        <v>2125</v>
      </c>
      <c r="E3671" s="305">
        <v>40</v>
      </c>
      <c r="F3671" s="305" t="s">
        <v>1259</v>
      </c>
      <c r="G3671" s="305"/>
    </row>
    <row r="3672" spans="1:7">
      <c r="A3672" s="310">
        <v>2</v>
      </c>
      <c r="B3672" s="310"/>
      <c r="C3672" s="302" t="s">
        <v>1338</v>
      </c>
      <c r="D3672" s="310" t="s">
        <v>1339</v>
      </c>
      <c r="E3672" s="305">
        <v>150</v>
      </c>
      <c r="F3672" s="305" t="s">
        <v>1259</v>
      </c>
      <c r="G3672" s="305"/>
    </row>
    <row r="3673" spans="1:7">
      <c r="A3673" s="310">
        <v>3</v>
      </c>
      <c r="B3673" s="310"/>
      <c r="C3673" s="302" t="s">
        <v>574</v>
      </c>
      <c r="D3673" s="116" t="s">
        <v>1757</v>
      </c>
      <c r="E3673" s="305">
        <v>70</v>
      </c>
      <c r="F3673" s="305" t="s">
        <v>1259</v>
      </c>
      <c r="G3673" s="305"/>
    </row>
    <row r="3674" spans="1:7">
      <c r="A3674" s="310">
        <v>4</v>
      </c>
      <c r="B3674" s="310"/>
      <c r="C3674" s="302" t="s">
        <v>1606</v>
      </c>
      <c r="D3674" s="313" t="s">
        <v>2125</v>
      </c>
      <c r="E3674" s="305">
        <v>600</v>
      </c>
      <c r="F3674" s="305" t="s">
        <v>1259</v>
      </c>
      <c r="G3674" s="305"/>
    </row>
    <row r="3675" spans="1:7">
      <c r="A3675" s="310">
        <v>5</v>
      </c>
      <c r="B3675" s="310"/>
      <c r="C3675" s="302" t="s">
        <v>1375</v>
      </c>
      <c r="D3675" s="313" t="s">
        <v>2125</v>
      </c>
      <c r="E3675" s="305">
        <v>50</v>
      </c>
      <c r="F3675" s="305" t="s">
        <v>1259</v>
      </c>
      <c r="G3675" s="305"/>
    </row>
    <row r="3676" spans="1:7">
      <c r="A3676" s="310">
        <v>6</v>
      </c>
      <c r="B3676" s="310"/>
      <c r="C3676" s="302" t="s">
        <v>1734</v>
      </c>
      <c r="D3676" s="313" t="s">
        <v>2125</v>
      </c>
      <c r="E3676" s="305">
        <v>50</v>
      </c>
      <c r="F3676" s="305" t="s">
        <v>1259</v>
      </c>
      <c r="G3676" s="305"/>
    </row>
    <row r="3677" spans="1:7">
      <c r="A3677" s="310">
        <v>7</v>
      </c>
      <c r="B3677" s="310"/>
      <c r="C3677" s="302" t="s">
        <v>1383</v>
      </c>
      <c r="D3677" s="313" t="s">
        <v>2125</v>
      </c>
      <c r="E3677" s="305">
        <v>40</v>
      </c>
      <c r="F3677" s="305" t="s">
        <v>1259</v>
      </c>
      <c r="G3677" s="305"/>
    </row>
    <row r="3678" spans="1:7">
      <c r="A3678" s="310">
        <v>8</v>
      </c>
      <c r="B3678" s="310"/>
      <c r="C3678" s="302" t="s">
        <v>1343</v>
      </c>
      <c r="D3678" s="329" t="s">
        <v>1344</v>
      </c>
      <c r="E3678" s="305">
        <f>100+100</f>
        <v>200</v>
      </c>
      <c r="F3678" s="305" t="s">
        <v>1259</v>
      </c>
      <c r="G3678" s="305"/>
    </row>
    <row r="3679" spans="1:7">
      <c r="A3679" s="310">
        <v>9</v>
      </c>
      <c r="B3679" s="310"/>
      <c r="C3679" s="302" t="s">
        <v>1346</v>
      </c>
      <c r="D3679" s="329" t="s">
        <v>1347</v>
      </c>
      <c r="E3679" s="305">
        <f>100+60</f>
        <v>160</v>
      </c>
      <c r="F3679" s="305" t="s">
        <v>1387</v>
      </c>
      <c r="G3679" s="305"/>
    </row>
    <row r="3680" spans="1:7">
      <c r="A3680" s="310">
        <v>10</v>
      </c>
      <c r="B3680" s="310"/>
      <c r="C3680" s="302" t="s">
        <v>805</v>
      </c>
      <c r="D3680" s="313" t="s">
        <v>1380</v>
      </c>
      <c r="E3680" s="305">
        <f>100+280</f>
        <v>380</v>
      </c>
      <c r="F3680" s="310" t="s">
        <v>1264</v>
      </c>
      <c r="G3680" s="305"/>
    </row>
    <row r="3681" spans="1:7">
      <c r="A3681" s="310">
        <v>11</v>
      </c>
      <c r="B3681" s="310"/>
      <c r="C3681" s="302" t="s">
        <v>1390</v>
      </c>
      <c r="D3681" s="329" t="s">
        <v>1391</v>
      </c>
      <c r="E3681" s="305">
        <f>100+400*8</f>
        <v>3300</v>
      </c>
      <c r="F3681" s="302" t="s">
        <v>1486</v>
      </c>
      <c r="G3681" s="302"/>
    </row>
    <row r="3682" spans="1:7" ht="24">
      <c r="A3682" s="308" t="s">
        <v>620</v>
      </c>
      <c r="B3682" s="309"/>
      <c r="C3682" s="309"/>
      <c r="D3682" s="314"/>
      <c r="E3682" s="316">
        <f>SUM(E3671:E3681)</f>
        <v>5040</v>
      </c>
      <c r="F3682" s="316" t="s">
        <v>3085</v>
      </c>
      <c r="G3682" s="327" t="s">
        <v>1357</v>
      </c>
    </row>
    <row r="3684" spans="1:7" ht="18.75">
      <c r="A3684" s="317" t="s">
        <v>435</v>
      </c>
      <c r="B3684" s="317"/>
      <c r="C3684" s="317"/>
      <c r="D3684" s="317"/>
      <c r="E3684" s="317"/>
      <c r="F3684" s="317"/>
      <c r="G3684" s="317"/>
    </row>
    <row r="3685" spans="1:7" ht="36">
      <c r="A3685" s="301" t="s">
        <v>594</v>
      </c>
      <c r="B3685" s="301" t="s">
        <v>595</v>
      </c>
      <c r="C3685" s="301" t="s">
        <v>596</v>
      </c>
      <c r="D3685" s="301" t="s">
        <v>597</v>
      </c>
      <c r="E3685" s="301" t="s">
        <v>598</v>
      </c>
      <c r="F3685" s="301" t="s">
        <v>2754</v>
      </c>
      <c r="G3685" s="301" t="s">
        <v>2755</v>
      </c>
    </row>
    <row r="3686" spans="1:7">
      <c r="A3686" s="310">
        <v>1</v>
      </c>
      <c r="B3686" s="310"/>
      <c r="C3686" s="302" t="s">
        <v>1327</v>
      </c>
      <c r="D3686" s="313" t="s">
        <v>2125</v>
      </c>
      <c r="E3686" s="305">
        <v>40</v>
      </c>
      <c r="F3686" s="305" t="s">
        <v>1259</v>
      </c>
      <c r="G3686" s="305"/>
    </row>
    <row r="3687" spans="1:7">
      <c r="A3687" s="310">
        <v>2</v>
      </c>
      <c r="B3687" s="310"/>
      <c r="C3687" s="302" t="s">
        <v>1338</v>
      </c>
      <c r="D3687" s="310" t="s">
        <v>1339</v>
      </c>
      <c r="E3687" s="305">
        <v>150</v>
      </c>
      <c r="F3687" s="305" t="s">
        <v>1259</v>
      </c>
      <c r="G3687" s="305"/>
    </row>
    <row r="3688" spans="1:7">
      <c r="A3688" s="310">
        <v>3</v>
      </c>
      <c r="B3688" s="310"/>
      <c r="C3688" s="302" t="s">
        <v>574</v>
      </c>
      <c r="D3688" s="116" t="s">
        <v>1757</v>
      </c>
      <c r="E3688" s="305">
        <v>70</v>
      </c>
      <c r="F3688" s="305" t="s">
        <v>1259</v>
      </c>
      <c r="G3688" s="305"/>
    </row>
    <row r="3689" spans="1:7">
      <c r="A3689" s="310">
        <v>4</v>
      </c>
      <c r="B3689" s="310"/>
      <c r="C3689" s="302" t="s">
        <v>1606</v>
      </c>
      <c r="D3689" s="313" t="s">
        <v>2125</v>
      </c>
      <c r="E3689" s="305">
        <v>600</v>
      </c>
      <c r="F3689" s="305" t="s">
        <v>1259</v>
      </c>
      <c r="G3689" s="305"/>
    </row>
    <row r="3690" spans="1:7">
      <c r="A3690" s="310">
        <v>5</v>
      </c>
      <c r="B3690" s="310"/>
      <c r="C3690" s="302" t="s">
        <v>1375</v>
      </c>
      <c r="D3690" s="313" t="s">
        <v>2125</v>
      </c>
      <c r="E3690" s="305">
        <v>50</v>
      </c>
      <c r="F3690" s="305" t="s">
        <v>1259</v>
      </c>
      <c r="G3690" s="305"/>
    </row>
    <row r="3691" spans="1:7">
      <c r="A3691" s="310">
        <v>6</v>
      </c>
      <c r="B3691" s="310"/>
      <c r="C3691" s="302" t="s">
        <v>1734</v>
      </c>
      <c r="D3691" s="313" t="s">
        <v>2125</v>
      </c>
      <c r="E3691" s="305">
        <v>50</v>
      </c>
      <c r="F3691" s="305" t="s">
        <v>1259</v>
      </c>
      <c r="G3691" s="305"/>
    </row>
    <row r="3692" spans="1:7">
      <c r="A3692" s="310">
        <v>7</v>
      </c>
      <c r="B3692" s="310"/>
      <c r="C3692" s="302" t="s">
        <v>1383</v>
      </c>
      <c r="D3692" s="313" t="s">
        <v>2125</v>
      </c>
      <c r="E3692" s="305">
        <v>40</v>
      </c>
      <c r="F3692" s="305" t="s">
        <v>1259</v>
      </c>
      <c r="G3692" s="305"/>
    </row>
    <row r="3693" spans="1:7">
      <c r="A3693" s="310">
        <v>8</v>
      </c>
      <c r="B3693" s="310"/>
      <c r="C3693" s="302" t="s">
        <v>1343</v>
      </c>
      <c r="D3693" s="329" t="s">
        <v>1344</v>
      </c>
      <c r="E3693" s="305">
        <f>100+100</f>
        <v>200</v>
      </c>
      <c r="F3693" s="305" t="s">
        <v>1259</v>
      </c>
      <c r="G3693" s="305"/>
    </row>
    <row r="3694" spans="1:7">
      <c r="A3694" s="310">
        <v>9</v>
      </c>
      <c r="B3694" s="310"/>
      <c r="C3694" s="302" t="s">
        <v>1346</v>
      </c>
      <c r="D3694" s="329" t="s">
        <v>1347</v>
      </c>
      <c r="E3694" s="305">
        <f>100+60</f>
        <v>160</v>
      </c>
      <c r="F3694" s="305" t="s">
        <v>1387</v>
      </c>
      <c r="G3694" s="305"/>
    </row>
    <row r="3695" spans="1:7">
      <c r="A3695" s="310">
        <v>10</v>
      </c>
      <c r="B3695" s="310"/>
      <c r="C3695" s="302" t="s">
        <v>805</v>
      </c>
      <c r="D3695" s="313" t="s">
        <v>1380</v>
      </c>
      <c r="E3695" s="305">
        <f>100+280</f>
        <v>380</v>
      </c>
      <c r="F3695" s="310" t="s">
        <v>1264</v>
      </c>
      <c r="G3695" s="305"/>
    </row>
    <row r="3696" spans="1:7">
      <c r="A3696" s="310">
        <v>11</v>
      </c>
      <c r="B3696" s="310"/>
      <c r="C3696" s="302" t="s">
        <v>1390</v>
      </c>
      <c r="D3696" s="329" t="s">
        <v>1391</v>
      </c>
      <c r="E3696" s="305">
        <f>100+600*8</f>
        <v>4900</v>
      </c>
      <c r="F3696" s="302" t="s">
        <v>948</v>
      </c>
      <c r="G3696" s="302"/>
    </row>
    <row r="3697" spans="1:7" ht="24">
      <c r="A3697" s="308" t="s">
        <v>620</v>
      </c>
      <c r="B3697" s="309"/>
      <c r="C3697" s="309"/>
      <c r="D3697" s="314"/>
      <c r="E3697" s="316">
        <f>SUM(E3686:E3696)</f>
        <v>6640</v>
      </c>
      <c r="F3697" s="316" t="s">
        <v>3085</v>
      </c>
      <c r="G3697" s="327" t="s">
        <v>1357</v>
      </c>
    </row>
    <row r="3699" spans="1:7" ht="18.75">
      <c r="A3699" s="317" t="s">
        <v>436</v>
      </c>
      <c r="B3699" s="317"/>
      <c r="C3699" s="317"/>
      <c r="D3699" s="317"/>
      <c r="E3699" s="317"/>
      <c r="F3699" s="317"/>
      <c r="G3699" s="317"/>
    </row>
    <row r="3700" spans="1:7" ht="36">
      <c r="A3700" s="301" t="s">
        <v>594</v>
      </c>
      <c r="B3700" s="301" t="s">
        <v>595</v>
      </c>
      <c r="C3700" s="301" t="s">
        <v>596</v>
      </c>
      <c r="D3700" s="301" t="s">
        <v>597</v>
      </c>
      <c r="E3700" s="301" t="s">
        <v>598</v>
      </c>
      <c r="F3700" s="301" t="s">
        <v>2754</v>
      </c>
      <c r="G3700" s="301" t="s">
        <v>2755</v>
      </c>
    </row>
    <row r="3701" spans="1:7">
      <c r="A3701" s="310">
        <v>1</v>
      </c>
      <c r="B3701" s="310"/>
      <c r="C3701" s="302" t="s">
        <v>1327</v>
      </c>
      <c r="D3701" s="313" t="s">
        <v>2125</v>
      </c>
      <c r="E3701" s="305">
        <v>40</v>
      </c>
      <c r="F3701" s="305" t="s">
        <v>1259</v>
      </c>
      <c r="G3701" s="305"/>
    </row>
    <row r="3702" spans="1:7">
      <c r="A3702" s="310">
        <v>2</v>
      </c>
      <c r="B3702" s="310"/>
      <c r="C3702" s="310" t="s">
        <v>1918</v>
      </c>
      <c r="D3702" s="310" t="s">
        <v>1334</v>
      </c>
      <c r="E3702" s="305">
        <v>200</v>
      </c>
      <c r="F3702" s="310" t="s">
        <v>1264</v>
      </c>
      <c r="G3702" s="327"/>
    </row>
    <row r="3703" spans="1:7">
      <c r="A3703" s="310">
        <v>3</v>
      </c>
      <c r="B3703" s="310"/>
      <c r="C3703" s="302" t="s">
        <v>1338</v>
      </c>
      <c r="D3703" s="310" t="s">
        <v>1339</v>
      </c>
      <c r="E3703" s="305">
        <v>150</v>
      </c>
      <c r="F3703" s="305" t="s">
        <v>1259</v>
      </c>
      <c r="G3703" s="305"/>
    </row>
    <row r="3704" spans="1:7">
      <c r="A3704" s="310">
        <v>4</v>
      </c>
      <c r="B3704" s="310"/>
      <c r="C3704" s="302" t="s">
        <v>574</v>
      </c>
      <c r="D3704" s="116" t="s">
        <v>1757</v>
      </c>
      <c r="E3704" s="305">
        <v>70</v>
      </c>
      <c r="F3704" s="305" t="s">
        <v>1259</v>
      </c>
      <c r="G3704" s="305"/>
    </row>
    <row r="3705" spans="1:7">
      <c r="A3705" s="310">
        <v>5</v>
      </c>
      <c r="B3705" s="310"/>
      <c r="C3705" s="302" t="s">
        <v>1606</v>
      </c>
      <c r="D3705" s="313" t="s">
        <v>2125</v>
      </c>
      <c r="E3705" s="305">
        <v>600</v>
      </c>
      <c r="F3705" s="305" t="s">
        <v>1259</v>
      </c>
      <c r="G3705" s="305"/>
    </row>
    <row r="3706" spans="1:7">
      <c r="A3706" s="310">
        <v>6</v>
      </c>
      <c r="B3706" s="310"/>
      <c r="C3706" s="302" t="s">
        <v>1375</v>
      </c>
      <c r="D3706" s="313" t="s">
        <v>2125</v>
      </c>
      <c r="E3706" s="305">
        <v>50</v>
      </c>
      <c r="F3706" s="305" t="s">
        <v>1259</v>
      </c>
      <c r="G3706" s="305"/>
    </row>
    <row r="3707" spans="1:7">
      <c r="A3707" s="310">
        <v>7</v>
      </c>
      <c r="B3707" s="310"/>
      <c r="C3707" s="302" t="s">
        <v>1734</v>
      </c>
      <c r="D3707" s="313" t="s">
        <v>2125</v>
      </c>
      <c r="E3707" s="305">
        <v>50</v>
      </c>
      <c r="F3707" s="305" t="s">
        <v>1259</v>
      </c>
      <c r="G3707" s="305"/>
    </row>
    <row r="3708" spans="1:7">
      <c r="A3708" s="310">
        <v>8</v>
      </c>
      <c r="B3708" s="310"/>
      <c r="C3708" s="302" t="s">
        <v>1383</v>
      </c>
      <c r="D3708" s="313" t="s">
        <v>2125</v>
      </c>
      <c r="E3708" s="305">
        <v>40</v>
      </c>
      <c r="F3708" s="305" t="s">
        <v>1259</v>
      </c>
      <c r="G3708" s="305"/>
    </row>
    <row r="3709" spans="1:7">
      <c r="A3709" s="310">
        <v>9</v>
      </c>
      <c r="B3709" s="310"/>
      <c r="C3709" s="302" t="s">
        <v>1342</v>
      </c>
      <c r="D3709" s="329" t="s">
        <v>1328</v>
      </c>
      <c r="E3709" s="305">
        <f>100+100</f>
        <v>200</v>
      </c>
      <c r="F3709" s="329" t="s">
        <v>1259</v>
      </c>
      <c r="G3709" s="305"/>
    </row>
    <row r="3710" spans="1:7">
      <c r="A3710" s="310">
        <v>10</v>
      </c>
      <c r="B3710" s="310"/>
      <c r="C3710" s="302" t="s">
        <v>1343</v>
      </c>
      <c r="D3710" s="329" t="s">
        <v>1344</v>
      </c>
      <c r="E3710" s="305">
        <f>100+100</f>
        <v>200</v>
      </c>
      <c r="F3710" s="305" t="s">
        <v>1259</v>
      </c>
      <c r="G3710" s="305"/>
    </row>
    <row r="3711" spans="1:7">
      <c r="A3711" s="310">
        <v>11</v>
      </c>
      <c r="B3711" s="310"/>
      <c r="C3711" s="302" t="s">
        <v>1346</v>
      </c>
      <c r="D3711" s="329" t="s">
        <v>1347</v>
      </c>
      <c r="E3711" s="305">
        <f>100+60</f>
        <v>160</v>
      </c>
      <c r="F3711" s="305" t="s">
        <v>1387</v>
      </c>
      <c r="G3711" s="305"/>
    </row>
    <row r="3712" spans="1:7">
      <c r="A3712" s="310">
        <v>12</v>
      </c>
      <c r="B3712" s="310"/>
      <c r="C3712" s="302" t="s">
        <v>2126</v>
      </c>
      <c r="D3712" s="310" t="s">
        <v>1354</v>
      </c>
      <c r="E3712" s="305">
        <f>100+100</f>
        <v>200</v>
      </c>
      <c r="F3712" s="310" t="s">
        <v>1264</v>
      </c>
      <c r="G3712" s="327"/>
    </row>
    <row r="3713" spans="1:7">
      <c r="A3713" s="310">
        <v>13</v>
      </c>
      <c r="B3713" s="310"/>
      <c r="C3713" s="302" t="s">
        <v>805</v>
      </c>
      <c r="D3713" s="313" t="s">
        <v>1380</v>
      </c>
      <c r="E3713" s="305">
        <f>100+280</f>
        <v>380</v>
      </c>
      <c r="F3713" s="310" t="s">
        <v>1264</v>
      </c>
      <c r="G3713" s="305"/>
    </row>
    <row r="3714" spans="1:7">
      <c r="A3714" s="310">
        <v>14</v>
      </c>
      <c r="B3714" s="310"/>
      <c r="C3714" s="302" t="s">
        <v>1390</v>
      </c>
      <c r="D3714" s="329" t="s">
        <v>1391</v>
      </c>
      <c r="E3714" s="305">
        <f>100+200*8</f>
        <v>1700</v>
      </c>
      <c r="F3714" s="302" t="s">
        <v>1397</v>
      </c>
      <c r="G3714" s="302"/>
    </row>
    <row r="3715" spans="1:7" ht="24">
      <c r="A3715" s="308" t="s">
        <v>620</v>
      </c>
      <c r="B3715" s="309"/>
      <c r="C3715" s="309"/>
      <c r="D3715" s="314"/>
      <c r="E3715" s="316">
        <f>SUM(E3701:E3714)</f>
        <v>4040</v>
      </c>
      <c r="F3715" s="316" t="s">
        <v>3085</v>
      </c>
      <c r="G3715" s="327" t="s">
        <v>1357</v>
      </c>
    </row>
    <row r="3717" spans="1:7" ht="18.75">
      <c r="A3717" s="317" t="s">
        <v>437</v>
      </c>
      <c r="B3717" s="317"/>
      <c r="C3717" s="317"/>
      <c r="D3717" s="317"/>
      <c r="E3717" s="317"/>
      <c r="F3717" s="317"/>
      <c r="G3717" s="317"/>
    </row>
    <row r="3718" spans="1:7" ht="36">
      <c r="A3718" s="301" t="s">
        <v>594</v>
      </c>
      <c r="B3718" s="301" t="s">
        <v>595</v>
      </c>
      <c r="C3718" s="301" t="s">
        <v>596</v>
      </c>
      <c r="D3718" s="301" t="s">
        <v>597</v>
      </c>
      <c r="E3718" s="301" t="s">
        <v>598</v>
      </c>
      <c r="F3718" s="301" t="s">
        <v>2754</v>
      </c>
      <c r="G3718" s="301" t="s">
        <v>2755</v>
      </c>
    </row>
    <row r="3719" spans="1:7">
      <c r="A3719" s="310">
        <v>1</v>
      </c>
      <c r="B3719" s="310"/>
      <c r="C3719" s="302" t="s">
        <v>1327</v>
      </c>
      <c r="D3719" s="313" t="s">
        <v>2125</v>
      </c>
      <c r="E3719" s="305">
        <v>40</v>
      </c>
      <c r="F3719" s="305" t="s">
        <v>1259</v>
      </c>
      <c r="G3719" s="305"/>
    </row>
    <row r="3720" spans="1:7">
      <c r="A3720" s="310">
        <v>2</v>
      </c>
      <c r="B3720" s="310"/>
      <c r="C3720" s="310" t="s">
        <v>1918</v>
      </c>
      <c r="D3720" s="310" t="s">
        <v>1334</v>
      </c>
      <c r="E3720" s="305">
        <v>200</v>
      </c>
      <c r="F3720" s="310" t="s">
        <v>1264</v>
      </c>
      <c r="G3720" s="327"/>
    </row>
    <row r="3721" spans="1:7">
      <c r="A3721" s="310">
        <v>3</v>
      </c>
      <c r="B3721" s="310"/>
      <c r="C3721" s="302" t="s">
        <v>1338</v>
      </c>
      <c r="D3721" s="310" t="s">
        <v>1339</v>
      </c>
      <c r="E3721" s="305">
        <v>150</v>
      </c>
      <c r="F3721" s="305" t="s">
        <v>1259</v>
      </c>
      <c r="G3721" s="305"/>
    </row>
    <row r="3722" spans="1:7">
      <c r="A3722" s="310">
        <v>4</v>
      </c>
      <c r="B3722" s="310"/>
      <c r="C3722" s="302" t="s">
        <v>574</v>
      </c>
      <c r="D3722" s="116" t="s">
        <v>1757</v>
      </c>
      <c r="E3722" s="305">
        <v>70</v>
      </c>
      <c r="F3722" s="305" t="s">
        <v>1259</v>
      </c>
      <c r="G3722" s="305"/>
    </row>
    <row r="3723" spans="1:7">
      <c r="A3723" s="310">
        <v>5</v>
      </c>
      <c r="B3723" s="310"/>
      <c r="C3723" s="302" t="s">
        <v>1606</v>
      </c>
      <c r="D3723" s="313" t="s">
        <v>2125</v>
      </c>
      <c r="E3723" s="305">
        <v>600</v>
      </c>
      <c r="F3723" s="305" t="s">
        <v>1259</v>
      </c>
      <c r="G3723" s="305"/>
    </row>
    <row r="3724" spans="1:7">
      <c r="A3724" s="310">
        <v>6</v>
      </c>
      <c r="B3724" s="310"/>
      <c r="C3724" s="302" t="s">
        <v>1375</v>
      </c>
      <c r="D3724" s="313" t="s">
        <v>2125</v>
      </c>
      <c r="E3724" s="305">
        <v>50</v>
      </c>
      <c r="F3724" s="305" t="s">
        <v>1259</v>
      </c>
      <c r="G3724" s="305"/>
    </row>
    <row r="3725" spans="1:7">
      <c r="A3725" s="310">
        <v>7</v>
      </c>
      <c r="B3725" s="310"/>
      <c r="C3725" s="302" t="s">
        <v>1734</v>
      </c>
      <c r="D3725" s="313" t="s">
        <v>2125</v>
      </c>
      <c r="E3725" s="305">
        <v>50</v>
      </c>
      <c r="F3725" s="305" t="s">
        <v>1259</v>
      </c>
      <c r="G3725" s="305"/>
    </row>
    <row r="3726" spans="1:7">
      <c r="A3726" s="310">
        <v>8</v>
      </c>
      <c r="B3726" s="310"/>
      <c r="C3726" s="302" t="s">
        <v>1383</v>
      </c>
      <c r="D3726" s="313" t="s">
        <v>2125</v>
      </c>
      <c r="E3726" s="305">
        <v>40</v>
      </c>
      <c r="F3726" s="305" t="s">
        <v>1259</v>
      </c>
      <c r="G3726" s="305"/>
    </row>
    <row r="3727" spans="1:7">
      <c r="A3727" s="310">
        <v>9</v>
      </c>
      <c r="B3727" s="310"/>
      <c r="C3727" s="302" t="s">
        <v>1342</v>
      </c>
      <c r="D3727" s="329" t="s">
        <v>1328</v>
      </c>
      <c r="E3727" s="305">
        <f>100+100</f>
        <v>200</v>
      </c>
      <c r="F3727" s="329" t="s">
        <v>1259</v>
      </c>
      <c r="G3727" s="305"/>
    </row>
    <row r="3728" spans="1:7">
      <c r="A3728" s="310">
        <v>10</v>
      </c>
      <c r="B3728" s="310"/>
      <c r="C3728" s="302" t="s">
        <v>1343</v>
      </c>
      <c r="D3728" s="329" t="s">
        <v>1344</v>
      </c>
      <c r="E3728" s="305">
        <f>100+100</f>
        <v>200</v>
      </c>
      <c r="F3728" s="305" t="s">
        <v>1259</v>
      </c>
      <c r="G3728" s="305"/>
    </row>
    <row r="3729" spans="1:7">
      <c r="A3729" s="310">
        <v>11</v>
      </c>
      <c r="B3729" s="310"/>
      <c r="C3729" s="302" t="s">
        <v>1346</v>
      </c>
      <c r="D3729" s="329" t="s">
        <v>1347</v>
      </c>
      <c r="E3729" s="305">
        <f>100+60</f>
        <v>160</v>
      </c>
      <c r="F3729" s="305" t="s">
        <v>1387</v>
      </c>
      <c r="G3729" s="305"/>
    </row>
    <row r="3730" spans="1:7">
      <c r="A3730" s="310">
        <v>12</v>
      </c>
      <c r="B3730" s="310"/>
      <c r="C3730" s="302" t="s">
        <v>2126</v>
      </c>
      <c r="D3730" s="310" t="s">
        <v>1354</v>
      </c>
      <c r="E3730" s="305">
        <f>100+100</f>
        <v>200</v>
      </c>
      <c r="F3730" s="310" t="s">
        <v>1264</v>
      </c>
      <c r="G3730" s="327"/>
    </row>
    <row r="3731" spans="1:7">
      <c r="A3731" s="310">
        <v>13</v>
      </c>
      <c r="B3731" s="310"/>
      <c r="C3731" s="302" t="s">
        <v>805</v>
      </c>
      <c r="D3731" s="313" t="s">
        <v>1380</v>
      </c>
      <c r="E3731" s="305">
        <f>100+280</f>
        <v>380</v>
      </c>
      <c r="F3731" s="310" t="s">
        <v>1264</v>
      </c>
      <c r="G3731" s="305"/>
    </row>
    <row r="3732" spans="1:7">
      <c r="A3732" s="310">
        <v>14</v>
      </c>
      <c r="B3732" s="310"/>
      <c r="C3732" s="302" t="s">
        <v>1390</v>
      </c>
      <c r="D3732" s="329" t="s">
        <v>1391</v>
      </c>
      <c r="E3732" s="305">
        <f>100+400*8</f>
        <v>3300</v>
      </c>
      <c r="F3732" s="302" t="s">
        <v>1486</v>
      </c>
      <c r="G3732" s="302"/>
    </row>
    <row r="3733" spans="1:7" ht="24">
      <c r="A3733" s="308" t="s">
        <v>620</v>
      </c>
      <c r="B3733" s="309"/>
      <c r="C3733" s="309"/>
      <c r="D3733" s="314"/>
      <c r="E3733" s="316">
        <f>SUM(E3719:E3732)</f>
        <v>5640</v>
      </c>
      <c r="F3733" s="316" t="s">
        <v>3085</v>
      </c>
      <c r="G3733" s="327" t="s">
        <v>1357</v>
      </c>
    </row>
    <row r="3735" spans="1:7" ht="18.75">
      <c r="A3735" s="317" t="s">
        <v>436</v>
      </c>
      <c r="B3735" s="317"/>
      <c r="C3735" s="317"/>
      <c r="D3735" s="317"/>
      <c r="E3735" s="317"/>
      <c r="F3735" s="317"/>
      <c r="G3735" s="317"/>
    </row>
    <row r="3736" spans="1:7" ht="36">
      <c r="A3736" s="301" t="s">
        <v>594</v>
      </c>
      <c r="B3736" s="301" t="s">
        <v>595</v>
      </c>
      <c r="C3736" s="301" t="s">
        <v>596</v>
      </c>
      <c r="D3736" s="301" t="s">
        <v>597</v>
      </c>
      <c r="E3736" s="301" t="s">
        <v>598</v>
      </c>
      <c r="F3736" s="301" t="s">
        <v>2754</v>
      </c>
      <c r="G3736" s="301" t="s">
        <v>2755</v>
      </c>
    </row>
    <row r="3737" spans="1:7">
      <c r="A3737" s="310">
        <v>1</v>
      </c>
      <c r="B3737" s="310"/>
      <c r="C3737" s="302" t="s">
        <v>1327</v>
      </c>
      <c r="D3737" s="313" t="s">
        <v>2125</v>
      </c>
      <c r="E3737" s="305">
        <v>40</v>
      </c>
      <c r="F3737" s="305" t="s">
        <v>1259</v>
      </c>
      <c r="G3737" s="305"/>
    </row>
    <row r="3738" spans="1:7">
      <c r="A3738" s="310">
        <v>2</v>
      </c>
      <c r="B3738" s="310"/>
      <c r="C3738" s="310" t="s">
        <v>1918</v>
      </c>
      <c r="D3738" s="310" t="s">
        <v>1334</v>
      </c>
      <c r="E3738" s="305">
        <v>200</v>
      </c>
      <c r="F3738" s="310" t="s">
        <v>1264</v>
      </c>
      <c r="G3738" s="327"/>
    </row>
    <row r="3739" spans="1:7">
      <c r="A3739" s="310">
        <v>3</v>
      </c>
      <c r="B3739" s="310"/>
      <c r="C3739" s="302" t="s">
        <v>1338</v>
      </c>
      <c r="D3739" s="310" t="s">
        <v>1339</v>
      </c>
      <c r="E3739" s="305">
        <v>150</v>
      </c>
      <c r="F3739" s="305" t="s">
        <v>1259</v>
      </c>
      <c r="G3739" s="305"/>
    </row>
    <row r="3740" spans="1:7">
      <c r="A3740" s="310">
        <v>4</v>
      </c>
      <c r="B3740" s="310"/>
      <c r="C3740" s="302" t="s">
        <v>574</v>
      </c>
      <c r="D3740" s="116" t="s">
        <v>1757</v>
      </c>
      <c r="E3740" s="305">
        <v>70</v>
      </c>
      <c r="F3740" s="305" t="s">
        <v>1259</v>
      </c>
      <c r="G3740" s="305"/>
    </row>
    <row r="3741" spans="1:7">
      <c r="A3741" s="310">
        <v>5</v>
      </c>
      <c r="B3741" s="310"/>
      <c r="C3741" s="302" t="s">
        <v>1606</v>
      </c>
      <c r="D3741" s="313" t="s">
        <v>2125</v>
      </c>
      <c r="E3741" s="305">
        <v>600</v>
      </c>
      <c r="F3741" s="305" t="s">
        <v>1259</v>
      </c>
      <c r="G3741" s="305"/>
    </row>
    <row r="3742" spans="1:7">
      <c r="A3742" s="310">
        <v>6</v>
      </c>
      <c r="B3742" s="310"/>
      <c r="C3742" s="302" t="s">
        <v>1375</v>
      </c>
      <c r="D3742" s="313" t="s">
        <v>2125</v>
      </c>
      <c r="E3742" s="305">
        <v>50</v>
      </c>
      <c r="F3742" s="305" t="s">
        <v>1259</v>
      </c>
      <c r="G3742" s="305"/>
    </row>
    <row r="3743" spans="1:7">
      <c r="A3743" s="310">
        <v>7</v>
      </c>
      <c r="B3743" s="310"/>
      <c r="C3743" s="302" t="s">
        <v>1734</v>
      </c>
      <c r="D3743" s="313" t="s">
        <v>2125</v>
      </c>
      <c r="E3743" s="305">
        <v>50</v>
      </c>
      <c r="F3743" s="305" t="s">
        <v>1259</v>
      </c>
      <c r="G3743" s="305"/>
    </row>
    <row r="3744" spans="1:7">
      <c r="A3744" s="310">
        <v>8</v>
      </c>
      <c r="B3744" s="310"/>
      <c r="C3744" s="302" t="s">
        <v>1383</v>
      </c>
      <c r="D3744" s="313" t="s">
        <v>2125</v>
      </c>
      <c r="E3744" s="305">
        <v>40</v>
      </c>
      <c r="F3744" s="305" t="s">
        <v>1259</v>
      </c>
      <c r="G3744" s="305"/>
    </row>
    <row r="3745" spans="1:7">
      <c r="A3745" s="310">
        <v>9</v>
      </c>
      <c r="B3745" s="310"/>
      <c r="C3745" s="302" t="s">
        <v>1342</v>
      </c>
      <c r="D3745" s="329" t="s">
        <v>1328</v>
      </c>
      <c r="E3745" s="305">
        <f>100+100</f>
        <v>200</v>
      </c>
      <c r="F3745" s="329" t="s">
        <v>1259</v>
      </c>
      <c r="G3745" s="305"/>
    </row>
    <row r="3746" spans="1:7">
      <c r="A3746" s="310">
        <v>10</v>
      </c>
      <c r="B3746" s="310"/>
      <c r="C3746" s="302" t="s">
        <v>1343</v>
      </c>
      <c r="D3746" s="329" t="s">
        <v>1344</v>
      </c>
      <c r="E3746" s="305">
        <f>100+100</f>
        <v>200</v>
      </c>
      <c r="F3746" s="305" t="s">
        <v>1259</v>
      </c>
      <c r="G3746" s="305"/>
    </row>
    <row r="3747" spans="1:7">
      <c r="A3747" s="310">
        <v>11</v>
      </c>
      <c r="B3747" s="310"/>
      <c r="C3747" s="302" t="s">
        <v>1346</v>
      </c>
      <c r="D3747" s="329" t="s">
        <v>1347</v>
      </c>
      <c r="E3747" s="305">
        <f>100+60</f>
        <v>160</v>
      </c>
      <c r="F3747" s="305" t="s">
        <v>1387</v>
      </c>
      <c r="G3747" s="305"/>
    </row>
    <row r="3748" spans="1:7">
      <c r="A3748" s="310">
        <v>12</v>
      </c>
      <c r="B3748" s="310"/>
      <c r="C3748" s="302" t="s">
        <v>2126</v>
      </c>
      <c r="D3748" s="310" t="s">
        <v>1354</v>
      </c>
      <c r="E3748" s="305">
        <f>100+100</f>
        <v>200</v>
      </c>
      <c r="F3748" s="310" t="s">
        <v>1264</v>
      </c>
      <c r="G3748" s="327"/>
    </row>
    <row r="3749" spans="1:7">
      <c r="A3749" s="310">
        <v>13</v>
      </c>
      <c r="B3749" s="310"/>
      <c r="C3749" s="302" t="s">
        <v>805</v>
      </c>
      <c r="D3749" s="313" t="s">
        <v>1380</v>
      </c>
      <c r="E3749" s="305">
        <f>100+280</f>
        <v>380</v>
      </c>
      <c r="F3749" s="310" t="s">
        <v>1264</v>
      </c>
      <c r="G3749" s="305"/>
    </row>
    <row r="3750" spans="1:7">
      <c r="A3750" s="310">
        <v>14</v>
      </c>
      <c r="B3750" s="310"/>
      <c r="C3750" s="302" t="s">
        <v>1390</v>
      </c>
      <c r="D3750" s="329" t="s">
        <v>1391</v>
      </c>
      <c r="E3750" s="305">
        <f>100+600*8</f>
        <v>4900</v>
      </c>
      <c r="F3750" s="302" t="s">
        <v>948</v>
      </c>
      <c r="G3750" s="302"/>
    </row>
    <row r="3751" spans="1:7" ht="24">
      <c r="A3751" s="308" t="s">
        <v>620</v>
      </c>
      <c r="B3751" s="309"/>
      <c r="C3751" s="309"/>
      <c r="D3751" s="314"/>
      <c r="E3751" s="316">
        <f>SUM(E3737:E3750)</f>
        <v>7240</v>
      </c>
      <c r="F3751" s="316" t="s">
        <v>3085</v>
      </c>
      <c r="G3751" s="327" t="s">
        <v>1357</v>
      </c>
    </row>
    <row r="3752" spans="1:7">
      <c r="A3752" s="225"/>
      <c r="B3752" s="225"/>
      <c r="C3752" s="225"/>
      <c r="D3752" s="225"/>
      <c r="E3752" s="226"/>
      <c r="F3752" s="226"/>
      <c r="G3752" s="225"/>
    </row>
    <row r="3753" spans="1:7" ht="18.75">
      <c r="A3753" s="330" t="s">
        <v>438</v>
      </c>
      <c r="B3753" s="330"/>
      <c r="C3753" s="330"/>
      <c r="D3753" s="330"/>
      <c r="E3753" s="330"/>
      <c r="F3753" s="330"/>
      <c r="G3753" s="330"/>
    </row>
    <row r="3754" spans="1:7" ht="36">
      <c r="A3754" s="301" t="s">
        <v>594</v>
      </c>
      <c r="B3754" s="301" t="s">
        <v>595</v>
      </c>
      <c r="C3754" s="301" t="s">
        <v>596</v>
      </c>
      <c r="D3754" s="301" t="s">
        <v>597</v>
      </c>
      <c r="E3754" s="301" t="s">
        <v>598</v>
      </c>
      <c r="F3754" s="301" t="s">
        <v>2754</v>
      </c>
      <c r="G3754" s="301" t="s">
        <v>2755</v>
      </c>
    </row>
    <row r="3755" spans="1:7">
      <c r="A3755" s="310">
        <v>1</v>
      </c>
      <c r="B3755" s="310"/>
      <c r="C3755" s="310" t="s">
        <v>2127</v>
      </c>
      <c r="D3755" s="310" t="s">
        <v>2128</v>
      </c>
      <c r="E3755" s="314">
        <v>600</v>
      </c>
      <c r="F3755" s="310" t="s">
        <v>1264</v>
      </c>
      <c r="G3755" s="327"/>
    </row>
    <row r="3756" spans="1:7">
      <c r="A3756" s="310">
        <v>2</v>
      </c>
      <c r="B3756" s="310"/>
      <c r="C3756" s="310" t="s">
        <v>2129</v>
      </c>
      <c r="D3756" s="310" t="s">
        <v>1573</v>
      </c>
      <c r="E3756" s="314">
        <v>800</v>
      </c>
      <c r="F3756" s="310" t="s">
        <v>1264</v>
      </c>
      <c r="G3756" s="327"/>
    </row>
    <row r="3757" spans="1:7">
      <c r="A3757" s="310">
        <v>3</v>
      </c>
      <c r="B3757" s="310"/>
      <c r="C3757" s="310" t="s">
        <v>857</v>
      </c>
      <c r="D3757" s="310" t="s">
        <v>1571</v>
      </c>
      <c r="E3757" s="314">
        <v>300</v>
      </c>
      <c r="F3757" s="310" t="s">
        <v>1264</v>
      </c>
      <c r="G3757" s="327"/>
    </row>
    <row r="3758" spans="1:7" ht="24">
      <c r="A3758" s="310">
        <v>4</v>
      </c>
      <c r="B3758" s="310"/>
      <c r="C3758" s="310" t="s">
        <v>2130</v>
      </c>
      <c r="D3758" s="310" t="s">
        <v>1652</v>
      </c>
      <c r="E3758" s="314">
        <v>800</v>
      </c>
      <c r="F3758" s="310" t="s">
        <v>1264</v>
      </c>
      <c r="G3758" s="327"/>
    </row>
    <row r="3759" spans="1:7" ht="24">
      <c r="A3759" s="308" t="s">
        <v>620</v>
      </c>
      <c r="B3759" s="309"/>
      <c r="C3759" s="309"/>
      <c r="D3759" s="314"/>
      <c r="E3759" s="314">
        <f>SUM(E3755:E3758)</f>
        <v>2500</v>
      </c>
      <c r="F3759" s="316" t="s">
        <v>3085</v>
      </c>
      <c r="G3759" s="314" t="s">
        <v>2131</v>
      </c>
    </row>
    <row r="3761" spans="1:7" ht="18.75">
      <c r="A3761" s="330" t="s">
        <v>439</v>
      </c>
      <c r="B3761" s="330"/>
      <c r="C3761" s="330"/>
      <c r="D3761" s="330"/>
      <c r="E3761" s="330"/>
      <c r="F3761" s="330"/>
      <c r="G3761" s="330"/>
    </row>
    <row r="3762" spans="1:7" ht="36">
      <c r="A3762" s="301" t="s">
        <v>594</v>
      </c>
      <c r="B3762" s="301" t="s">
        <v>595</v>
      </c>
      <c r="C3762" s="301" t="s">
        <v>596</v>
      </c>
      <c r="D3762" s="301" t="s">
        <v>597</v>
      </c>
      <c r="E3762" s="301" t="s">
        <v>598</v>
      </c>
      <c r="F3762" s="301" t="s">
        <v>2754</v>
      </c>
      <c r="G3762" s="301" t="s">
        <v>2755</v>
      </c>
    </row>
    <row r="3763" spans="1:7">
      <c r="A3763" s="310">
        <v>1</v>
      </c>
      <c r="B3763" s="310"/>
      <c r="C3763" s="310" t="s">
        <v>2132</v>
      </c>
      <c r="D3763" s="310" t="s">
        <v>2133</v>
      </c>
      <c r="E3763" s="314">
        <v>600</v>
      </c>
      <c r="F3763" s="310" t="s">
        <v>1264</v>
      </c>
      <c r="G3763" s="327"/>
    </row>
    <row r="3764" spans="1:7" ht="24">
      <c r="A3764" s="308" t="s">
        <v>620</v>
      </c>
      <c r="B3764" s="309"/>
      <c r="C3764" s="309"/>
      <c r="D3764" s="314"/>
      <c r="E3764" s="314">
        <f>SUM(E3763:E3763)</f>
        <v>600</v>
      </c>
      <c r="F3764" s="316" t="s">
        <v>3085</v>
      </c>
      <c r="G3764" s="314" t="s">
        <v>2131</v>
      </c>
    </row>
    <row r="3765" spans="1:7">
      <c r="A3765" s="225"/>
      <c r="B3765" s="225"/>
      <c r="C3765" s="225"/>
      <c r="D3765" s="225"/>
      <c r="E3765" s="226"/>
      <c r="F3765" s="226"/>
      <c r="G3765" s="225"/>
    </row>
    <row r="3766" spans="1:7" ht="18.75">
      <c r="A3766" s="317" t="s">
        <v>440</v>
      </c>
      <c r="B3766" s="317"/>
      <c r="C3766" s="317"/>
      <c r="D3766" s="317"/>
      <c r="E3766" s="317"/>
      <c r="F3766" s="317"/>
      <c r="G3766" s="317"/>
    </row>
    <row r="3767" spans="1:7" ht="36">
      <c r="A3767" s="301" t="s">
        <v>594</v>
      </c>
      <c r="B3767" s="301" t="s">
        <v>595</v>
      </c>
      <c r="C3767" s="301" t="s">
        <v>596</v>
      </c>
      <c r="D3767" s="301" t="s">
        <v>597</v>
      </c>
      <c r="E3767" s="301" t="s">
        <v>598</v>
      </c>
      <c r="F3767" s="301" t="s">
        <v>2754</v>
      </c>
      <c r="G3767" s="301" t="s">
        <v>2755</v>
      </c>
    </row>
    <row r="3768" spans="1:7">
      <c r="A3768" s="315">
        <v>1</v>
      </c>
      <c r="B3768" s="315"/>
      <c r="C3768" s="325" t="s">
        <v>1327</v>
      </c>
      <c r="D3768" s="325" t="s">
        <v>2134</v>
      </c>
      <c r="E3768" s="314">
        <v>50</v>
      </c>
      <c r="F3768" s="305" t="s">
        <v>1259</v>
      </c>
      <c r="G3768" s="326"/>
    </row>
    <row r="3769" spans="1:7">
      <c r="A3769" s="315">
        <v>2</v>
      </c>
      <c r="B3769" s="315"/>
      <c r="C3769" s="325" t="s">
        <v>648</v>
      </c>
      <c r="D3769" s="325" t="s">
        <v>2135</v>
      </c>
      <c r="E3769" s="314">
        <v>50</v>
      </c>
      <c r="F3769" s="305" t="s">
        <v>1259</v>
      </c>
      <c r="G3769" s="326"/>
    </row>
    <row r="3770" spans="1:7">
      <c r="A3770" s="315">
        <v>3</v>
      </c>
      <c r="B3770" s="315"/>
      <c r="C3770" s="325" t="s">
        <v>3229</v>
      </c>
      <c r="D3770" s="325" t="s">
        <v>1334</v>
      </c>
      <c r="E3770" s="314">
        <v>100</v>
      </c>
      <c r="F3770" s="305" t="s">
        <v>1264</v>
      </c>
      <c r="G3770" s="326"/>
    </row>
    <row r="3771" spans="1:7">
      <c r="A3771" s="315">
        <v>4</v>
      </c>
      <c r="B3771" s="315"/>
      <c r="C3771" s="325" t="s">
        <v>2136</v>
      </c>
      <c r="D3771" s="325" t="s">
        <v>2135</v>
      </c>
      <c r="E3771" s="314">
        <f>100+100</f>
        <v>200</v>
      </c>
      <c r="F3771" s="305" t="s">
        <v>1264</v>
      </c>
      <c r="G3771" s="316"/>
    </row>
    <row r="3772" spans="1:7">
      <c r="A3772" s="315">
        <v>5</v>
      </c>
      <c r="B3772" s="315"/>
      <c r="C3772" s="325" t="s">
        <v>1383</v>
      </c>
      <c r="D3772" s="325" t="s">
        <v>2135</v>
      </c>
      <c r="E3772" s="314">
        <v>50</v>
      </c>
      <c r="F3772" s="305" t="s">
        <v>1259</v>
      </c>
      <c r="G3772" s="326"/>
    </row>
    <row r="3773" spans="1:7">
      <c r="A3773" s="315">
        <v>6</v>
      </c>
      <c r="B3773" s="315"/>
      <c r="C3773" s="325" t="s">
        <v>1343</v>
      </c>
      <c r="D3773" s="325" t="s">
        <v>1908</v>
      </c>
      <c r="E3773" s="314">
        <v>50</v>
      </c>
      <c r="F3773" s="305" t="s">
        <v>1259</v>
      </c>
      <c r="G3773" s="326"/>
    </row>
    <row r="3774" spans="1:7">
      <c r="A3774" s="315">
        <v>7</v>
      </c>
      <c r="B3774" s="315"/>
      <c r="C3774" s="325" t="s">
        <v>1471</v>
      </c>
      <c r="D3774" s="325" t="s">
        <v>2137</v>
      </c>
      <c r="E3774" s="314">
        <f>120+100</f>
        <v>220</v>
      </c>
      <c r="F3774" s="305" t="s">
        <v>3398</v>
      </c>
      <c r="G3774" s="326" t="s">
        <v>2138</v>
      </c>
    </row>
    <row r="3775" spans="1:7">
      <c r="A3775" s="315">
        <v>8</v>
      </c>
      <c r="B3775" s="315"/>
      <c r="C3775" s="325" t="s">
        <v>672</v>
      </c>
      <c r="D3775" s="325" t="s">
        <v>1480</v>
      </c>
      <c r="E3775" s="314">
        <f>200+100</f>
        <v>300</v>
      </c>
      <c r="F3775" s="305" t="s">
        <v>1315</v>
      </c>
      <c r="G3775" s="326" t="s">
        <v>2138</v>
      </c>
    </row>
    <row r="3776" spans="1:7">
      <c r="A3776" s="315">
        <v>9</v>
      </c>
      <c r="B3776" s="315"/>
      <c r="C3776" s="325" t="s">
        <v>1478</v>
      </c>
      <c r="D3776" s="325" t="s">
        <v>2135</v>
      </c>
      <c r="E3776" s="314">
        <f>100+200</f>
        <v>300</v>
      </c>
      <c r="F3776" s="305" t="s">
        <v>1264</v>
      </c>
      <c r="G3776" s="326"/>
    </row>
    <row r="3777" spans="1:7">
      <c r="A3777" s="315">
        <v>10</v>
      </c>
      <c r="B3777" s="315"/>
      <c r="C3777" s="325" t="s">
        <v>1292</v>
      </c>
      <c r="D3777" s="325" t="s">
        <v>1413</v>
      </c>
      <c r="E3777" s="314">
        <f>100+100</f>
        <v>200</v>
      </c>
      <c r="F3777" s="305" t="s">
        <v>1264</v>
      </c>
      <c r="G3777" s="326"/>
    </row>
    <row r="3778" spans="1:7">
      <c r="A3778" s="315">
        <v>11</v>
      </c>
      <c r="B3778" s="315"/>
      <c r="C3778" s="325" t="s">
        <v>1353</v>
      </c>
      <c r="D3778" s="325" t="s">
        <v>2139</v>
      </c>
      <c r="E3778" s="314">
        <f>100+100</f>
        <v>200</v>
      </c>
      <c r="F3778" s="305" t="s">
        <v>1387</v>
      </c>
      <c r="G3778" s="326"/>
    </row>
    <row r="3779" spans="1:7">
      <c r="A3779" s="315">
        <v>12</v>
      </c>
      <c r="B3779" s="315"/>
      <c r="C3779" s="325" t="s">
        <v>1493</v>
      </c>
      <c r="D3779" s="325" t="s">
        <v>1600</v>
      </c>
      <c r="E3779" s="314">
        <f>100+200</f>
        <v>300</v>
      </c>
      <c r="F3779" s="305" t="s">
        <v>1389</v>
      </c>
      <c r="G3779" s="326"/>
    </row>
    <row r="3780" spans="1:7">
      <c r="A3780" s="315">
        <v>13</v>
      </c>
      <c r="B3780" s="315"/>
      <c r="C3780" s="325" t="s">
        <v>1355</v>
      </c>
      <c r="D3780" s="325" t="s">
        <v>1683</v>
      </c>
      <c r="E3780" s="314">
        <f>100+100+300*8</f>
        <v>2600</v>
      </c>
      <c r="F3780" s="305" t="s">
        <v>1486</v>
      </c>
      <c r="G3780" s="326"/>
    </row>
    <row r="3781" spans="1:7" ht="24">
      <c r="A3781" s="308" t="s">
        <v>620</v>
      </c>
      <c r="B3781" s="309"/>
      <c r="C3781" s="309"/>
      <c r="D3781" s="314"/>
      <c r="E3781" s="316">
        <f>SUM(E3768:E3780)</f>
        <v>4620</v>
      </c>
      <c r="F3781" s="316" t="s">
        <v>3085</v>
      </c>
      <c r="G3781" s="327" t="s">
        <v>1357</v>
      </c>
    </row>
    <row r="3782" spans="1:7">
      <c r="A3782" s="331"/>
      <c r="B3782" s="331"/>
      <c r="C3782" s="332"/>
      <c r="D3782" s="332"/>
      <c r="E3782" s="332"/>
      <c r="F3782" s="332"/>
      <c r="G3782" s="333"/>
    </row>
    <row r="3783" spans="1:7" ht="18.75">
      <c r="A3783" s="317" t="s">
        <v>441</v>
      </c>
      <c r="B3783" s="317"/>
      <c r="C3783" s="317"/>
      <c r="D3783" s="317"/>
      <c r="E3783" s="317"/>
      <c r="F3783" s="317"/>
      <c r="G3783" s="317"/>
    </row>
    <row r="3784" spans="1:7" ht="36">
      <c r="A3784" s="301" t="s">
        <v>594</v>
      </c>
      <c r="B3784" s="301" t="s">
        <v>595</v>
      </c>
      <c r="C3784" s="301" t="s">
        <v>596</v>
      </c>
      <c r="D3784" s="301" t="s">
        <v>597</v>
      </c>
      <c r="E3784" s="301" t="s">
        <v>598</v>
      </c>
      <c r="F3784" s="301" t="s">
        <v>2754</v>
      </c>
      <c r="G3784" s="301" t="s">
        <v>2755</v>
      </c>
    </row>
    <row r="3785" spans="1:7">
      <c r="A3785" s="315">
        <v>1</v>
      </c>
      <c r="B3785" s="315"/>
      <c r="C3785" s="325" t="s">
        <v>1327</v>
      </c>
      <c r="D3785" s="325" t="s">
        <v>2134</v>
      </c>
      <c r="E3785" s="314">
        <v>50</v>
      </c>
      <c r="F3785" s="305" t="s">
        <v>1259</v>
      </c>
      <c r="G3785" s="326"/>
    </row>
    <row r="3786" spans="1:7">
      <c r="A3786" s="315">
        <v>2</v>
      </c>
      <c r="B3786" s="315"/>
      <c r="C3786" s="325" t="s">
        <v>648</v>
      </c>
      <c r="D3786" s="325" t="s">
        <v>2135</v>
      </c>
      <c r="E3786" s="314">
        <v>50</v>
      </c>
      <c r="F3786" s="305" t="s">
        <v>1259</v>
      </c>
      <c r="G3786" s="326"/>
    </row>
    <row r="3787" spans="1:7">
      <c r="A3787" s="315">
        <v>3</v>
      </c>
      <c r="B3787" s="315"/>
      <c r="C3787" s="325" t="s">
        <v>3229</v>
      </c>
      <c r="D3787" s="325" t="s">
        <v>1334</v>
      </c>
      <c r="E3787" s="314">
        <v>100</v>
      </c>
      <c r="F3787" s="305" t="s">
        <v>1264</v>
      </c>
      <c r="G3787" s="326"/>
    </row>
    <row r="3788" spans="1:7">
      <c r="A3788" s="315">
        <v>4</v>
      </c>
      <c r="B3788" s="315"/>
      <c r="C3788" s="325" t="s">
        <v>2136</v>
      </c>
      <c r="D3788" s="325" t="s">
        <v>2135</v>
      </c>
      <c r="E3788" s="314">
        <f>100+100</f>
        <v>200</v>
      </c>
      <c r="F3788" s="305" t="s">
        <v>1264</v>
      </c>
      <c r="G3788" s="316"/>
    </row>
    <row r="3789" spans="1:7">
      <c r="A3789" s="315">
        <v>5</v>
      </c>
      <c r="B3789" s="315"/>
      <c r="C3789" s="325" t="s">
        <v>1383</v>
      </c>
      <c r="D3789" s="325" t="s">
        <v>2135</v>
      </c>
      <c r="E3789" s="314">
        <v>50</v>
      </c>
      <c r="F3789" s="305" t="s">
        <v>1259</v>
      </c>
      <c r="G3789" s="326"/>
    </row>
    <row r="3790" spans="1:7">
      <c r="A3790" s="315">
        <v>6</v>
      </c>
      <c r="B3790" s="315"/>
      <c r="C3790" s="325" t="s">
        <v>1343</v>
      </c>
      <c r="D3790" s="325" t="s">
        <v>1908</v>
      </c>
      <c r="E3790" s="314">
        <v>50</v>
      </c>
      <c r="F3790" s="305" t="s">
        <v>1259</v>
      </c>
      <c r="G3790" s="326"/>
    </row>
    <row r="3791" spans="1:7">
      <c r="A3791" s="315">
        <v>7</v>
      </c>
      <c r="B3791" s="315"/>
      <c r="C3791" s="325" t="s">
        <v>1471</v>
      </c>
      <c r="D3791" s="325" t="s">
        <v>2137</v>
      </c>
      <c r="E3791" s="314">
        <f>120+100</f>
        <v>220</v>
      </c>
      <c r="F3791" s="305" t="s">
        <v>1259</v>
      </c>
      <c r="G3791" s="326" t="s">
        <v>2138</v>
      </c>
    </row>
    <row r="3792" spans="1:7">
      <c r="A3792" s="315">
        <v>8</v>
      </c>
      <c r="B3792" s="315"/>
      <c r="C3792" s="325" t="s">
        <v>672</v>
      </c>
      <c r="D3792" s="325" t="s">
        <v>1480</v>
      </c>
      <c r="E3792" s="314">
        <f>200+100</f>
        <v>300</v>
      </c>
      <c r="F3792" s="305" t="s">
        <v>1315</v>
      </c>
      <c r="G3792" s="326" t="s">
        <v>2138</v>
      </c>
    </row>
    <row r="3793" spans="1:7">
      <c r="A3793" s="315">
        <v>9</v>
      </c>
      <c r="B3793" s="315"/>
      <c r="C3793" s="325" t="s">
        <v>1478</v>
      </c>
      <c r="D3793" s="325" t="s">
        <v>2135</v>
      </c>
      <c r="E3793" s="314">
        <f>100+200</f>
        <v>300</v>
      </c>
      <c r="F3793" s="305" t="s">
        <v>1264</v>
      </c>
      <c r="G3793" s="326"/>
    </row>
    <row r="3794" spans="1:7">
      <c r="A3794" s="315">
        <v>10</v>
      </c>
      <c r="B3794" s="315"/>
      <c r="C3794" s="325" t="s">
        <v>1292</v>
      </c>
      <c r="D3794" s="325" t="s">
        <v>1413</v>
      </c>
      <c r="E3794" s="314">
        <f>100+100</f>
        <v>200</v>
      </c>
      <c r="F3794" s="305" t="s">
        <v>1264</v>
      </c>
      <c r="G3794" s="326"/>
    </row>
    <row r="3795" spans="1:7">
      <c r="A3795" s="315">
        <v>11</v>
      </c>
      <c r="B3795" s="315"/>
      <c r="C3795" s="325" t="s">
        <v>1353</v>
      </c>
      <c r="D3795" s="325" t="s">
        <v>2139</v>
      </c>
      <c r="E3795" s="314">
        <f>100+100</f>
        <v>200</v>
      </c>
      <c r="F3795" s="305" t="s">
        <v>1387</v>
      </c>
      <c r="G3795" s="326"/>
    </row>
    <row r="3796" spans="1:7">
      <c r="A3796" s="315">
        <v>12</v>
      </c>
      <c r="B3796" s="315"/>
      <c r="C3796" s="325" t="s">
        <v>1493</v>
      </c>
      <c r="D3796" s="325" t="s">
        <v>1600</v>
      </c>
      <c r="E3796" s="314">
        <f>100+200</f>
        <v>300</v>
      </c>
      <c r="F3796" s="305" t="s">
        <v>1389</v>
      </c>
      <c r="G3796" s="326"/>
    </row>
    <row r="3797" spans="1:7">
      <c r="A3797" s="315">
        <v>13</v>
      </c>
      <c r="B3797" s="315"/>
      <c r="C3797" s="325" t="s">
        <v>1355</v>
      </c>
      <c r="D3797" s="325" t="s">
        <v>1683</v>
      </c>
      <c r="E3797" s="314">
        <f>100+100+600*8</f>
        <v>5000</v>
      </c>
      <c r="F3797" s="305" t="s">
        <v>1718</v>
      </c>
      <c r="G3797" s="326"/>
    </row>
    <row r="3798" spans="1:7" ht="24">
      <c r="A3798" s="308" t="s">
        <v>620</v>
      </c>
      <c r="B3798" s="309"/>
      <c r="C3798" s="309"/>
      <c r="D3798" s="314"/>
      <c r="E3798" s="316">
        <f>SUM(E3785:E3797)</f>
        <v>7020</v>
      </c>
      <c r="F3798" s="316" t="s">
        <v>3085</v>
      </c>
      <c r="G3798" s="327" t="s">
        <v>1357</v>
      </c>
    </row>
    <row r="3799" spans="1:7">
      <c r="A3799" s="331"/>
      <c r="B3799" s="331"/>
      <c r="C3799" s="332"/>
      <c r="D3799" s="332"/>
      <c r="E3799" s="332"/>
      <c r="F3799" s="332"/>
      <c r="G3799" s="333"/>
    </row>
    <row r="3800" spans="1:7" ht="18.75">
      <c r="A3800" s="317" t="s">
        <v>442</v>
      </c>
      <c r="B3800" s="317"/>
      <c r="C3800" s="317"/>
      <c r="D3800" s="317"/>
      <c r="E3800" s="317"/>
      <c r="F3800" s="317"/>
      <c r="G3800" s="317"/>
    </row>
    <row r="3801" spans="1:7" ht="36">
      <c r="A3801" s="301" t="s">
        <v>594</v>
      </c>
      <c r="B3801" s="301" t="s">
        <v>595</v>
      </c>
      <c r="C3801" s="301" t="s">
        <v>596</v>
      </c>
      <c r="D3801" s="301" t="s">
        <v>597</v>
      </c>
      <c r="E3801" s="301" t="s">
        <v>598</v>
      </c>
      <c r="F3801" s="301" t="s">
        <v>2754</v>
      </c>
      <c r="G3801" s="301" t="s">
        <v>2755</v>
      </c>
    </row>
    <row r="3802" spans="1:7">
      <c r="A3802" s="315">
        <v>1</v>
      </c>
      <c r="B3802" s="315"/>
      <c r="C3802" s="325" t="s">
        <v>1327</v>
      </c>
      <c r="D3802" s="325" t="s">
        <v>2134</v>
      </c>
      <c r="E3802" s="314">
        <v>50</v>
      </c>
      <c r="F3802" s="305" t="s">
        <v>1259</v>
      </c>
      <c r="G3802" s="326"/>
    </row>
    <row r="3803" spans="1:7">
      <c r="A3803" s="315">
        <v>2</v>
      </c>
      <c r="B3803" s="315"/>
      <c r="C3803" s="325" t="s">
        <v>648</v>
      </c>
      <c r="D3803" s="325" t="s">
        <v>2135</v>
      </c>
      <c r="E3803" s="314">
        <v>50</v>
      </c>
      <c r="F3803" s="305" t="s">
        <v>1259</v>
      </c>
      <c r="G3803" s="326"/>
    </row>
    <row r="3804" spans="1:7">
      <c r="A3804" s="315">
        <v>3</v>
      </c>
      <c r="B3804" s="315"/>
      <c r="C3804" s="325" t="s">
        <v>3229</v>
      </c>
      <c r="D3804" s="325" t="s">
        <v>1334</v>
      </c>
      <c r="E3804" s="314">
        <v>100</v>
      </c>
      <c r="F3804" s="305" t="s">
        <v>1264</v>
      </c>
      <c r="G3804" s="326"/>
    </row>
    <row r="3805" spans="1:7">
      <c r="A3805" s="315">
        <v>4</v>
      </c>
      <c r="B3805" s="315"/>
      <c r="C3805" s="325" t="s">
        <v>2136</v>
      </c>
      <c r="D3805" s="325" t="s">
        <v>2135</v>
      </c>
      <c r="E3805" s="314">
        <f>100+100</f>
        <v>200</v>
      </c>
      <c r="F3805" s="305" t="s">
        <v>1264</v>
      </c>
      <c r="G3805" s="316"/>
    </row>
    <row r="3806" spans="1:7">
      <c r="A3806" s="315">
        <v>5</v>
      </c>
      <c r="B3806" s="315"/>
      <c r="C3806" s="325" t="s">
        <v>1383</v>
      </c>
      <c r="D3806" s="325" t="s">
        <v>2135</v>
      </c>
      <c r="E3806" s="314">
        <v>50</v>
      </c>
      <c r="F3806" s="305" t="s">
        <v>1259</v>
      </c>
      <c r="G3806" s="326"/>
    </row>
    <row r="3807" spans="1:7">
      <c r="A3807" s="315">
        <v>6</v>
      </c>
      <c r="B3807" s="315"/>
      <c r="C3807" s="325" t="s">
        <v>1343</v>
      </c>
      <c r="D3807" s="325" t="s">
        <v>1908</v>
      </c>
      <c r="E3807" s="314">
        <v>50</v>
      </c>
      <c r="F3807" s="305" t="s">
        <v>1259</v>
      </c>
      <c r="G3807" s="326"/>
    </row>
    <row r="3808" spans="1:7">
      <c r="A3808" s="315">
        <v>7</v>
      </c>
      <c r="B3808" s="315"/>
      <c r="C3808" s="325" t="s">
        <v>1471</v>
      </c>
      <c r="D3808" s="325" t="s">
        <v>2137</v>
      </c>
      <c r="E3808" s="314">
        <f>120+100</f>
        <v>220</v>
      </c>
      <c r="F3808" s="305" t="s">
        <v>1259</v>
      </c>
      <c r="G3808" s="326"/>
    </row>
    <row r="3809" spans="1:7">
      <c r="A3809" s="315">
        <v>8</v>
      </c>
      <c r="B3809" s="315"/>
      <c r="C3809" s="325" t="s">
        <v>672</v>
      </c>
      <c r="D3809" s="325" t="s">
        <v>1480</v>
      </c>
      <c r="E3809" s="314">
        <f>200+100</f>
        <v>300</v>
      </c>
      <c r="F3809" s="305" t="s">
        <v>1315</v>
      </c>
      <c r="G3809" s="326" t="s">
        <v>2138</v>
      </c>
    </row>
    <row r="3810" spans="1:7">
      <c r="A3810" s="315">
        <v>9</v>
      </c>
      <c r="B3810" s="315"/>
      <c r="C3810" s="325" t="s">
        <v>1478</v>
      </c>
      <c r="D3810" s="325" t="s">
        <v>2135</v>
      </c>
      <c r="E3810" s="314">
        <f>100+200</f>
        <v>300</v>
      </c>
      <c r="F3810" s="305" t="s">
        <v>1264</v>
      </c>
      <c r="G3810" s="326" t="s">
        <v>2138</v>
      </c>
    </row>
    <row r="3811" spans="1:7">
      <c r="A3811" s="315">
        <v>10</v>
      </c>
      <c r="B3811" s="315"/>
      <c r="C3811" s="325" t="s">
        <v>1292</v>
      </c>
      <c r="D3811" s="325" t="s">
        <v>1413</v>
      </c>
      <c r="E3811" s="314">
        <f>100+100</f>
        <v>200</v>
      </c>
      <c r="F3811" s="305" t="s">
        <v>1264</v>
      </c>
      <c r="G3811" s="326"/>
    </row>
    <row r="3812" spans="1:7">
      <c r="A3812" s="315">
        <v>11</v>
      </c>
      <c r="B3812" s="315"/>
      <c r="C3812" s="325" t="s">
        <v>1353</v>
      </c>
      <c r="D3812" s="325" t="s">
        <v>2139</v>
      </c>
      <c r="E3812" s="314">
        <f>100+100</f>
        <v>200</v>
      </c>
      <c r="F3812" s="305" t="s">
        <v>1387</v>
      </c>
      <c r="G3812" s="326"/>
    </row>
    <row r="3813" spans="1:7">
      <c r="A3813" s="315">
        <v>12</v>
      </c>
      <c r="B3813" s="315"/>
      <c r="C3813" s="325" t="s">
        <v>1493</v>
      </c>
      <c r="D3813" s="325" t="s">
        <v>1600</v>
      </c>
      <c r="E3813" s="314">
        <f>100+200</f>
        <v>300</v>
      </c>
      <c r="F3813" s="305" t="s">
        <v>1389</v>
      </c>
      <c r="G3813" s="326"/>
    </row>
    <row r="3814" spans="1:7">
      <c r="A3814" s="315">
        <v>13</v>
      </c>
      <c r="B3814" s="315"/>
      <c r="C3814" s="325" t="s">
        <v>1355</v>
      </c>
      <c r="D3814" s="325" t="s">
        <v>1683</v>
      </c>
      <c r="E3814" s="314">
        <f>100+100+800*8</f>
        <v>6600</v>
      </c>
      <c r="F3814" s="305" t="s">
        <v>1721</v>
      </c>
      <c r="G3814" s="326"/>
    </row>
    <row r="3815" spans="1:7" ht="24">
      <c r="A3815" s="308" t="s">
        <v>620</v>
      </c>
      <c r="B3815" s="309"/>
      <c r="C3815" s="309"/>
      <c r="D3815" s="314"/>
      <c r="E3815" s="316">
        <f>SUM(E3802:E3814)</f>
        <v>8620</v>
      </c>
      <c r="F3815" s="316" t="s">
        <v>3085</v>
      </c>
      <c r="G3815" s="327" t="s">
        <v>1357</v>
      </c>
    </row>
    <row r="3816" spans="1:7">
      <c r="A3816" s="331"/>
      <c r="B3816" s="331"/>
      <c r="C3816" s="332"/>
      <c r="D3816" s="332"/>
      <c r="E3816" s="332"/>
      <c r="F3816" s="332"/>
      <c r="G3816" s="333"/>
    </row>
    <row r="3817" spans="1:7" ht="18.75">
      <c r="A3817" s="317" t="s">
        <v>443</v>
      </c>
      <c r="B3817" s="317"/>
      <c r="C3817" s="317"/>
      <c r="D3817" s="317"/>
      <c r="E3817" s="317"/>
      <c r="F3817" s="317"/>
      <c r="G3817" s="317"/>
    </row>
    <row r="3818" spans="1:7" ht="36">
      <c r="A3818" s="301" t="s">
        <v>594</v>
      </c>
      <c r="B3818" s="301" t="s">
        <v>595</v>
      </c>
      <c r="C3818" s="301" t="s">
        <v>596</v>
      </c>
      <c r="D3818" s="301" t="s">
        <v>597</v>
      </c>
      <c r="E3818" s="301" t="s">
        <v>598</v>
      </c>
      <c r="F3818" s="301" t="s">
        <v>2754</v>
      </c>
      <c r="G3818" s="301" t="s">
        <v>2755</v>
      </c>
    </row>
    <row r="3819" spans="1:7">
      <c r="A3819" s="315">
        <v>1</v>
      </c>
      <c r="B3819" s="315"/>
      <c r="C3819" s="325" t="s">
        <v>1327</v>
      </c>
      <c r="D3819" s="325" t="s">
        <v>2134</v>
      </c>
      <c r="E3819" s="314">
        <v>50</v>
      </c>
      <c r="F3819" s="305" t="s">
        <v>1259</v>
      </c>
      <c r="G3819" s="316"/>
    </row>
    <row r="3820" spans="1:7">
      <c r="A3820" s="315">
        <v>2</v>
      </c>
      <c r="B3820" s="315"/>
      <c r="C3820" s="325" t="s">
        <v>648</v>
      </c>
      <c r="D3820" s="325" t="s">
        <v>2135</v>
      </c>
      <c r="E3820" s="314">
        <v>50</v>
      </c>
      <c r="F3820" s="305" t="s">
        <v>1259</v>
      </c>
      <c r="G3820" s="316"/>
    </row>
    <row r="3821" spans="1:7">
      <c r="A3821" s="315">
        <v>3</v>
      </c>
      <c r="B3821" s="315"/>
      <c r="C3821" s="325" t="s">
        <v>3229</v>
      </c>
      <c r="D3821" s="325" t="s">
        <v>1334</v>
      </c>
      <c r="E3821" s="314">
        <v>300</v>
      </c>
      <c r="F3821" s="305" t="s">
        <v>1456</v>
      </c>
      <c r="G3821" s="316"/>
    </row>
    <row r="3822" spans="1:7">
      <c r="A3822" s="315">
        <v>4</v>
      </c>
      <c r="B3822" s="315"/>
      <c r="C3822" s="325" t="s">
        <v>2136</v>
      </c>
      <c r="D3822" s="325" t="s">
        <v>2135</v>
      </c>
      <c r="E3822" s="314">
        <f>100+100</f>
        <v>200</v>
      </c>
      <c r="F3822" s="305" t="s">
        <v>1264</v>
      </c>
      <c r="G3822" s="316"/>
    </row>
    <row r="3823" spans="1:7">
      <c r="A3823" s="315">
        <v>5</v>
      </c>
      <c r="B3823" s="315"/>
      <c r="C3823" s="325" t="s">
        <v>1383</v>
      </c>
      <c r="D3823" s="325" t="s">
        <v>1908</v>
      </c>
      <c r="E3823" s="314">
        <v>50</v>
      </c>
      <c r="F3823" s="305" t="s">
        <v>1259</v>
      </c>
      <c r="G3823" s="316"/>
    </row>
    <row r="3824" spans="1:7">
      <c r="A3824" s="315">
        <v>6</v>
      </c>
      <c r="B3824" s="315"/>
      <c r="C3824" s="325" t="s">
        <v>1490</v>
      </c>
      <c r="D3824" s="325" t="s">
        <v>2137</v>
      </c>
      <c r="E3824" s="314">
        <v>50</v>
      </c>
      <c r="F3824" s="305" t="s">
        <v>1259</v>
      </c>
      <c r="G3824" s="316"/>
    </row>
    <row r="3825" spans="1:7">
      <c r="A3825" s="315">
        <v>7</v>
      </c>
      <c r="B3825" s="315"/>
      <c r="C3825" s="325" t="s">
        <v>2117</v>
      </c>
      <c r="D3825" s="325" t="s">
        <v>1413</v>
      </c>
      <c r="E3825" s="314">
        <f>100+100</f>
        <v>200</v>
      </c>
      <c r="F3825" s="305" t="s">
        <v>1264</v>
      </c>
      <c r="G3825" s="316"/>
    </row>
    <row r="3826" spans="1:7">
      <c r="A3826" s="315">
        <v>8</v>
      </c>
      <c r="B3826" s="315"/>
      <c r="C3826" s="325" t="s">
        <v>2140</v>
      </c>
      <c r="D3826" s="325" t="s">
        <v>2137</v>
      </c>
      <c r="E3826" s="314">
        <f>100+120</f>
        <v>220</v>
      </c>
      <c r="F3826" s="305" t="s">
        <v>1259</v>
      </c>
      <c r="G3826" s="326" t="s">
        <v>2138</v>
      </c>
    </row>
    <row r="3827" spans="1:7">
      <c r="A3827" s="315">
        <v>9</v>
      </c>
      <c r="B3827" s="315"/>
      <c r="C3827" s="325" t="s">
        <v>1478</v>
      </c>
      <c r="D3827" s="325" t="s">
        <v>2135</v>
      </c>
      <c r="E3827" s="314">
        <f>100+200</f>
        <v>300</v>
      </c>
      <c r="F3827" s="305" t="s">
        <v>1264</v>
      </c>
      <c r="G3827" s="316"/>
    </row>
    <row r="3828" spans="1:7" ht="24">
      <c r="A3828" s="308" t="s">
        <v>620</v>
      </c>
      <c r="B3828" s="309"/>
      <c r="C3828" s="309"/>
      <c r="D3828" s="314"/>
      <c r="E3828" s="314">
        <f>SUM(E3819:E3827)</f>
        <v>1420</v>
      </c>
      <c r="F3828" s="316" t="s">
        <v>3085</v>
      </c>
      <c r="G3828" s="327" t="s">
        <v>1357</v>
      </c>
    </row>
    <row r="3829" spans="1:7">
      <c r="A3829" s="331"/>
      <c r="B3829" s="331"/>
      <c r="C3829" s="332"/>
      <c r="D3829" s="332"/>
      <c r="E3829" s="332"/>
      <c r="F3829" s="332"/>
      <c r="G3829" s="333"/>
    </row>
    <row r="3830" spans="1:7" ht="18.75">
      <c r="A3830" s="324" t="s">
        <v>444</v>
      </c>
      <c r="B3830" s="324"/>
      <c r="C3830" s="324"/>
      <c r="D3830" s="324"/>
      <c r="E3830" s="324"/>
      <c r="F3830" s="324"/>
      <c r="G3830" s="324"/>
    </row>
    <row r="3831" spans="1:7" ht="36">
      <c r="A3831" s="301" t="s">
        <v>594</v>
      </c>
      <c r="B3831" s="301" t="s">
        <v>595</v>
      </c>
      <c r="C3831" s="301" t="s">
        <v>596</v>
      </c>
      <c r="D3831" s="301" t="s">
        <v>597</v>
      </c>
      <c r="E3831" s="301" t="s">
        <v>598</v>
      </c>
      <c r="F3831" s="301" t="s">
        <v>2754</v>
      </c>
      <c r="G3831" s="301" t="s">
        <v>2755</v>
      </c>
    </row>
    <row r="3832" spans="1:7">
      <c r="A3832" s="315">
        <v>1</v>
      </c>
      <c r="B3832" s="315"/>
      <c r="C3832" s="325" t="s">
        <v>1327</v>
      </c>
      <c r="D3832" s="325" t="s">
        <v>2134</v>
      </c>
      <c r="E3832" s="314">
        <v>50</v>
      </c>
      <c r="F3832" s="305" t="s">
        <v>1264</v>
      </c>
      <c r="G3832" s="326"/>
    </row>
    <row r="3833" spans="1:7">
      <c r="A3833" s="315">
        <v>2</v>
      </c>
      <c r="B3833" s="315"/>
      <c r="C3833" s="325" t="s">
        <v>648</v>
      </c>
      <c r="D3833" s="325" t="s">
        <v>2135</v>
      </c>
      <c r="E3833" s="314">
        <v>50</v>
      </c>
      <c r="F3833" s="305" t="s">
        <v>1264</v>
      </c>
      <c r="G3833" s="326"/>
    </row>
    <row r="3834" spans="1:7">
      <c r="A3834" s="315">
        <v>3</v>
      </c>
      <c r="B3834" s="315"/>
      <c r="C3834" s="325" t="s">
        <v>3229</v>
      </c>
      <c r="D3834" s="325" t="s">
        <v>1334</v>
      </c>
      <c r="E3834" s="314">
        <v>100</v>
      </c>
      <c r="F3834" s="305" t="s">
        <v>1264</v>
      </c>
      <c r="G3834" s="326"/>
    </row>
    <row r="3835" spans="1:7">
      <c r="A3835" s="315">
        <v>4</v>
      </c>
      <c r="B3835" s="315"/>
      <c r="C3835" s="325" t="s">
        <v>2136</v>
      </c>
      <c r="D3835" s="325" t="s">
        <v>2135</v>
      </c>
      <c r="E3835" s="314">
        <f>100+100</f>
        <v>200</v>
      </c>
      <c r="F3835" s="305" t="s">
        <v>1264</v>
      </c>
      <c r="G3835" s="316"/>
    </row>
    <row r="3836" spans="1:7">
      <c r="A3836" s="315">
        <v>5</v>
      </c>
      <c r="B3836" s="315"/>
      <c r="C3836" s="325" t="s">
        <v>1383</v>
      </c>
      <c r="D3836" s="325" t="s">
        <v>1908</v>
      </c>
      <c r="E3836" s="314">
        <v>50</v>
      </c>
      <c r="F3836" s="305" t="s">
        <v>1264</v>
      </c>
      <c r="G3836" s="326"/>
    </row>
    <row r="3837" spans="1:7">
      <c r="A3837" s="315">
        <v>6</v>
      </c>
      <c r="B3837" s="315"/>
      <c r="C3837" s="325" t="s">
        <v>1490</v>
      </c>
      <c r="D3837" s="325" t="s">
        <v>2137</v>
      </c>
      <c r="E3837" s="314">
        <v>50</v>
      </c>
      <c r="F3837" s="305" t="s">
        <v>1264</v>
      </c>
      <c r="G3837" s="326"/>
    </row>
    <row r="3838" spans="1:7">
      <c r="A3838" s="315">
        <v>7</v>
      </c>
      <c r="B3838" s="315"/>
      <c r="C3838" s="325" t="s">
        <v>1292</v>
      </c>
      <c r="D3838" s="325" t="s">
        <v>1413</v>
      </c>
      <c r="E3838" s="314">
        <f>100+100</f>
        <v>200</v>
      </c>
      <c r="F3838" s="305" t="s">
        <v>1387</v>
      </c>
      <c r="G3838" s="326"/>
    </row>
    <row r="3839" spans="1:7">
      <c r="A3839" s="315">
        <v>8</v>
      </c>
      <c r="B3839" s="315"/>
      <c r="C3839" s="325" t="s">
        <v>1353</v>
      </c>
      <c r="D3839" s="325" t="s">
        <v>2139</v>
      </c>
      <c r="E3839" s="314">
        <f>100+100</f>
        <v>200</v>
      </c>
      <c r="F3839" s="305" t="s">
        <v>1387</v>
      </c>
      <c r="G3839" s="326"/>
    </row>
    <row r="3840" spans="1:7">
      <c r="A3840" s="315">
        <v>9</v>
      </c>
      <c r="B3840" s="315"/>
      <c r="C3840" s="325" t="s">
        <v>1459</v>
      </c>
      <c r="D3840" s="325" t="s">
        <v>2141</v>
      </c>
      <c r="E3840" s="316">
        <f>100+120*5</f>
        <v>700</v>
      </c>
      <c r="F3840" s="302" t="s">
        <v>1397</v>
      </c>
      <c r="G3840" s="310"/>
    </row>
    <row r="3841" spans="1:7">
      <c r="A3841" s="315">
        <v>10</v>
      </c>
      <c r="B3841" s="315"/>
      <c r="C3841" s="325" t="s">
        <v>1455</v>
      </c>
      <c r="D3841" s="325" t="s">
        <v>2141</v>
      </c>
      <c r="E3841" s="314">
        <f>100+150</f>
        <v>250</v>
      </c>
      <c r="F3841" s="305" t="s">
        <v>1264</v>
      </c>
      <c r="G3841" s="326" t="s">
        <v>2142</v>
      </c>
    </row>
    <row r="3842" spans="1:7">
      <c r="A3842" s="315">
        <v>11</v>
      </c>
      <c r="B3842" s="315"/>
      <c r="C3842" s="325" t="s">
        <v>1458</v>
      </c>
      <c r="D3842" s="325" t="s">
        <v>1448</v>
      </c>
      <c r="E3842" s="314">
        <f>100+100+280+280</f>
        <v>760</v>
      </c>
      <c r="F3842" s="305" t="s">
        <v>1397</v>
      </c>
      <c r="G3842" s="326" t="s">
        <v>2142</v>
      </c>
    </row>
    <row r="3843" spans="1:7" ht="24">
      <c r="A3843" s="308" t="s">
        <v>620</v>
      </c>
      <c r="B3843" s="309"/>
      <c r="C3843" s="309"/>
      <c r="D3843" s="314"/>
      <c r="E3843" s="316">
        <f>SUM(E3832:E3842)</f>
        <v>2610</v>
      </c>
      <c r="F3843" s="316" t="s">
        <v>3085</v>
      </c>
      <c r="G3843" s="327" t="s">
        <v>1357</v>
      </c>
    </row>
    <row r="3845" spans="1:7" ht="18.75">
      <c r="A3845" s="317" t="s">
        <v>445</v>
      </c>
      <c r="B3845" s="317"/>
      <c r="C3845" s="317"/>
      <c r="D3845" s="317"/>
      <c r="E3845" s="317"/>
      <c r="F3845" s="317"/>
      <c r="G3845" s="317"/>
    </row>
    <row r="3846" spans="1:7" ht="36">
      <c r="A3846" s="301" t="s">
        <v>594</v>
      </c>
      <c r="B3846" s="301" t="s">
        <v>595</v>
      </c>
      <c r="C3846" s="301" t="s">
        <v>596</v>
      </c>
      <c r="D3846" s="301" t="s">
        <v>597</v>
      </c>
      <c r="E3846" s="301" t="s">
        <v>598</v>
      </c>
      <c r="F3846" s="301" t="s">
        <v>2754</v>
      </c>
      <c r="G3846" s="301" t="s">
        <v>2755</v>
      </c>
    </row>
    <row r="3847" spans="1:7">
      <c r="A3847" s="315">
        <v>1</v>
      </c>
      <c r="B3847" s="315"/>
      <c r="C3847" s="325" t="s">
        <v>1327</v>
      </c>
      <c r="D3847" s="325" t="s">
        <v>2134</v>
      </c>
      <c r="E3847" s="314">
        <v>50</v>
      </c>
      <c r="F3847" s="305" t="s">
        <v>1264</v>
      </c>
      <c r="G3847" s="326"/>
    </row>
    <row r="3848" spans="1:7">
      <c r="A3848" s="315">
        <v>2</v>
      </c>
      <c r="B3848" s="315"/>
      <c r="C3848" s="325" t="s">
        <v>648</v>
      </c>
      <c r="D3848" s="325" t="s">
        <v>2135</v>
      </c>
      <c r="E3848" s="314">
        <v>50</v>
      </c>
      <c r="F3848" s="305" t="s">
        <v>1264</v>
      </c>
      <c r="G3848" s="326"/>
    </row>
    <row r="3849" spans="1:7">
      <c r="A3849" s="315">
        <v>3</v>
      </c>
      <c r="B3849" s="315"/>
      <c r="C3849" s="325" t="s">
        <v>3229</v>
      </c>
      <c r="D3849" s="325" t="s">
        <v>1334</v>
      </c>
      <c r="E3849" s="314">
        <v>100</v>
      </c>
      <c r="F3849" s="305" t="s">
        <v>1264</v>
      </c>
      <c r="G3849" s="326"/>
    </row>
    <row r="3850" spans="1:7">
      <c r="A3850" s="315">
        <v>4</v>
      </c>
      <c r="B3850" s="315"/>
      <c r="C3850" s="325" t="s">
        <v>2136</v>
      </c>
      <c r="D3850" s="325" t="s">
        <v>2135</v>
      </c>
      <c r="E3850" s="314">
        <f>100+100</f>
        <v>200</v>
      </c>
      <c r="F3850" s="305" t="s">
        <v>1264</v>
      </c>
      <c r="G3850" s="316"/>
    </row>
    <row r="3851" spans="1:7">
      <c r="A3851" s="315">
        <v>5</v>
      </c>
      <c r="B3851" s="315"/>
      <c r="C3851" s="325" t="s">
        <v>1383</v>
      </c>
      <c r="D3851" s="325" t="s">
        <v>1908</v>
      </c>
      <c r="E3851" s="314">
        <v>50</v>
      </c>
      <c r="F3851" s="305" t="s">
        <v>1264</v>
      </c>
      <c r="G3851" s="326"/>
    </row>
    <row r="3852" spans="1:7">
      <c r="A3852" s="315">
        <v>6</v>
      </c>
      <c r="B3852" s="315"/>
      <c r="C3852" s="325" t="s">
        <v>1490</v>
      </c>
      <c r="D3852" s="325" t="s">
        <v>2137</v>
      </c>
      <c r="E3852" s="314">
        <v>50</v>
      </c>
      <c r="F3852" s="305" t="s">
        <v>1264</v>
      </c>
      <c r="G3852" s="326"/>
    </row>
    <row r="3853" spans="1:7">
      <c r="A3853" s="315">
        <v>7</v>
      </c>
      <c r="B3853" s="315"/>
      <c r="C3853" s="325" t="s">
        <v>1292</v>
      </c>
      <c r="D3853" s="325" t="s">
        <v>1413</v>
      </c>
      <c r="E3853" s="314">
        <f>100+100</f>
        <v>200</v>
      </c>
      <c r="F3853" s="305" t="s">
        <v>1387</v>
      </c>
      <c r="G3853" s="326"/>
    </row>
    <row r="3854" spans="1:7">
      <c r="A3854" s="315">
        <v>8</v>
      </c>
      <c r="B3854" s="315"/>
      <c r="C3854" s="325" t="s">
        <v>1353</v>
      </c>
      <c r="D3854" s="325" t="s">
        <v>2139</v>
      </c>
      <c r="E3854" s="314">
        <f>100+100</f>
        <v>200</v>
      </c>
      <c r="F3854" s="305" t="s">
        <v>1387</v>
      </c>
      <c r="G3854" s="326"/>
    </row>
    <row r="3855" spans="1:7">
      <c r="A3855" s="315">
        <v>9</v>
      </c>
      <c r="B3855" s="315"/>
      <c r="C3855" s="325" t="s">
        <v>1459</v>
      </c>
      <c r="D3855" s="325" t="s">
        <v>2141</v>
      </c>
      <c r="E3855" s="316">
        <f>100+72*5</f>
        <v>460</v>
      </c>
      <c r="F3855" s="302" t="s">
        <v>1397</v>
      </c>
      <c r="G3855" s="310"/>
    </row>
    <row r="3856" spans="1:7">
      <c r="A3856" s="315">
        <v>10</v>
      </c>
      <c r="B3856" s="315"/>
      <c r="C3856" s="325" t="s">
        <v>1455</v>
      </c>
      <c r="D3856" s="325" t="s">
        <v>2141</v>
      </c>
      <c r="E3856" s="314">
        <f>100+150</f>
        <v>250</v>
      </c>
      <c r="F3856" s="305" t="s">
        <v>1264</v>
      </c>
      <c r="G3856" s="326" t="s">
        <v>2142</v>
      </c>
    </row>
    <row r="3857" spans="1:7">
      <c r="A3857" s="315">
        <v>11</v>
      </c>
      <c r="B3857" s="315"/>
      <c r="C3857" s="325" t="s">
        <v>1458</v>
      </c>
      <c r="D3857" s="325" t="s">
        <v>1448</v>
      </c>
      <c r="E3857" s="314">
        <f>100+100+280+280</f>
        <v>760</v>
      </c>
      <c r="F3857" s="305" t="s">
        <v>1397</v>
      </c>
      <c r="G3857" s="326" t="s">
        <v>2142</v>
      </c>
    </row>
    <row r="3858" spans="1:7" ht="24">
      <c r="A3858" s="308" t="s">
        <v>620</v>
      </c>
      <c r="B3858" s="309"/>
      <c r="C3858" s="309"/>
      <c r="D3858" s="314"/>
      <c r="E3858" s="316">
        <f>SUM(E3847:E3857)</f>
        <v>2370</v>
      </c>
      <c r="F3858" s="316" t="s">
        <v>3085</v>
      </c>
      <c r="G3858" s="327" t="s">
        <v>1357</v>
      </c>
    </row>
    <row r="3860" spans="1:7" ht="18.75">
      <c r="A3860" s="317" t="s">
        <v>446</v>
      </c>
      <c r="B3860" s="317"/>
      <c r="C3860" s="317"/>
      <c r="D3860" s="317"/>
      <c r="E3860" s="317"/>
      <c r="F3860" s="317"/>
      <c r="G3860" s="317"/>
    </row>
    <row r="3861" spans="1:7" ht="36">
      <c r="A3861" s="301" t="s">
        <v>594</v>
      </c>
      <c r="B3861" s="301" t="s">
        <v>595</v>
      </c>
      <c r="C3861" s="301" t="s">
        <v>596</v>
      </c>
      <c r="D3861" s="301" t="s">
        <v>597</v>
      </c>
      <c r="E3861" s="301" t="s">
        <v>598</v>
      </c>
      <c r="F3861" s="301" t="s">
        <v>2754</v>
      </c>
      <c r="G3861" s="301" t="s">
        <v>2755</v>
      </c>
    </row>
    <row r="3862" spans="1:7">
      <c r="A3862" s="315">
        <v>1</v>
      </c>
      <c r="B3862" s="315"/>
      <c r="C3862" s="325" t="s">
        <v>1327</v>
      </c>
      <c r="D3862" s="325" t="s">
        <v>2134</v>
      </c>
      <c r="E3862" s="314">
        <v>50</v>
      </c>
      <c r="F3862" s="305" t="s">
        <v>1264</v>
      </c>
      <c r="G3862" s="326"/>
    </row>
    <row r="3863" spans="1:7">
      <c r="A3863" s="315">
        <v>2</v>
      </c>
      <c r="B3863" s="315"/>
      <c r="C3863" s="325" t="s">
        <v>648</v>
      </c>
      <c r="D3863" s="325" t="s">
        <v>2135</v>
      </c>
      <c r="E3863" s="314">
        <v>50</v>
      </c>
      <c r="F3863" s="305" t="s">
        <v>1264</v>
      </c>
      <c r="G3863" s="326"/>
    </row>
    <row r="3864" spans="1:7">
      <c r="A3864" s="315">
        <v>3</v>
      </c>
      <c r="B3864" s="315"/>
      <c r="C3864" s="325" t="s">
        <v>3229</v>
      </c>
      <c r="D3864" s="325" t="s">
        <v>1334</v>
      </c>
      <c r="E3864" s="314">
        <v>100</v>
      </c>
      <c r="F3864" s="305" t="s">
        <v>1264</v>
      </c>
      <c r="G3864" s="326"/>
    </row>
    <row r="3865" spans="1:7">
      <c r="A3865" s="315">
        <v>4</v>
      </c>
      <c r="B3865" s="315"/>
      <c r="C3865" s="325" t="s">
        <v>2136</v>
      </c>
      <c r="D3865" s="325" t="s">
        <v>2135</v>
      </c>
      <c r="E3865" s="314">
        <f>100+100</f>
        <v>200</v>
      </c>
      <c r="F3865" s="305" t="s">
        <v>1264</v>
      </c>
      <c r="G3865" s="316"/>
    </row>
    <row r="3866" spans="1:7">
      <c r="A3866" s="315">
        <v>5</v>
      </c>
      <c r="B3866" s="315"/>
      <c r="C3866" s="325" t="s">
        <v>1383</v>
      </c>
      <c r="D3866" s="325" t="s">
        <v>1908</v>
      </c>
      <c r="E3866" s="314">
        <v>50</v>
      </c>
      <c r="F3866" s="305" t="s">
        <v>1264</v>
      </c>
      <c r="G3866" s="326"/>
    </row>
    <row r="3867" spans="1:7">
      <c r="A3867" s="315">
        <v>6</v>
      </c>
      <c r="B3867" s="315"/>
      <c r="C3867" s="325" t="s">
        <v>1490</v>
      </c>
      <c r="D3867" s="325" t="s">
        <v>2137</v>
      </c>
      <c r="E3867" s="314">
        <v>50</v>
      </c>
      <c r="F3867" s="305" t="s">
        <v>1264</v>
      </c>
      <c r="G3867" s="326"/>
    </row>
    <row r="3868" spans="1:7">
      <c r="A3868" s="315">
        <v>7</v>
      </c>
      <c r="B3868" s="315"/>
      <c r="C3868" s="325" t="s">
        <v>1292</v>
      </c>
      <c r="D3868" s="325" t="s">
        <v>1413</v>
      </c>
      <c r="E3868" s="314">
        <f>100+100</f>
        <v>200</v>
      </c>
      <c r="F3868" s="305" t="s">
        <v>1387</v>
      </c>
      <c r="G3868" s="326"/>
    </row>
    <row r="3869" spans="1:7">
      <c r="A3869" s="315">
        <v>8</v>
      </c>
      <c r="B3869" s="315"/>
      <c r="C3869" s="325" t="s">
        <v>671</v>
      </c>
      <c r="D3869" s="325" t="s">
        <v>2141</v>
      </c>
      <c r="E3869" s="316">
        <f>100+48*5</f>
        <v>340</v>
      </c>
      <c r="F3869" s="302" t="s">
        <v>1397</v>
      </c>
      <c r="G3869" s="310"/>
    </row>
    <row r="3870" spans="1:7">
      <c r="A3870" s="315">
        <v>9</v>
      </c>
      <c r="B3870" s="315"/>
      <c r="C3870" s="325" t="s">
        <v>1458</v>
      </c>
      <c r="D3870" s="325" t="s">
        <v>1448</v>
      </c>
      <c r="E3870" s="314">
        <f>100+100+280+280</f>
        <v>760</v>
      </c>
      <c r="F3870" s="305" t="s">
        <v>1397</v>
      </c>
      <c r="G3870" s="326"/>
    </row>
    <row r="3871" spans="1:7" ht="24">
      <c r="A3871" s="308" t="s">
        <v>620</v>
      </c>
      <c r="B3871" s="309"/>
      <c r="C3871" s="309"/>
      <c r="D3871" s="314"/>
      <c r="E3871" s="316">
        <f>SUM(E3862:E3870)</f>
        <v>1800</v>
      </c>
      <c r="F3871" s="316" t="s">
        <v>3085</v>
      </c>
      <c r="G3871" s="327" t="s">
        <v>1357</v>
      </c>
    </row>
    <row r="3873" spans="1:7" ht="18.75">
      <c r="A3873" s="317" t="s">
        <v>447</v>
      </c>
      <c r="B3873" s="317"/>
      <c r="C3873" s="317"/>
      <c r="D3873" s="317"/>
      <c r="E3873" s="317"/>
      <c r="F3873" s="317"/>
      <c r="G3873" s="317"/>
    </row>
    <row r="3874" spans="1:7" ht="36">
      <c r="A3874" s="301" t="s">
        <v>594</v>
      </c>
      <c r="B3874" s="301" t="s">
        <v>595</v>
      </c>
      <c r="C3874" s="301" t="s">
        <v>596</v>
      </c>
      <c r="D3874" s="301" t="s">
        <v>597</v>
      </c>
      <c r="E3874" s="301" t="s">
        <v>598</v>
      </c>
      <c r="F3874" s="301" t="s">
        <v>2754</v>
      </c>
      <c r="G3874" s="301" t="s">
        <v>2755</v>
      </c>
    </row>
    <row r="3875" spans="1:7">
      <c r="A3875" s="315">
        <v>1</v>
      </c>
      <c r="B3875" s="315"/>
      <c r="C3875" s="325" t="s">
        <v>1327</v>
      </c>
      <c r="D3875" s="325" t="s">
        <v>2134</v>
      </c>
      <c r="E3875" s="314">
        <v>50</v>
      </c>
      <c r="F3875" s="305" t="s">
        <v>1264</v>
      </c>
      <c r="G3875" s="326"/>
    </row>
    <row r="3876" spans="1:7">
      <c r="A3876" s="315">
        <v>2</v>
      </c>
      <c r="B3876" s="315"/>
      <c r="C3876" s="325" t="s">
        <v>648</v>
      </c>
      <c r="D3876" s="325" t="s">
        <v>2135</v>
      </c>
      <c r="E3876" s="314">
        <v>50</v>
      </c>
      <c r="F3876" s="305" t="s">
        <v>1264</v>
      </c>
      <c r="G3876" s="326"/>
    </row>
    <row r="3877" spans="1:7">
      <c r="A3877" s="315">
        <v>3</v>
      </c>
      <c r="B3877" s="315"/>
      <c r="C3877" s="325" t="s">
        <v>3229</v>
      </c>
      <c r="D3877" s="325" t="s">
        <v>1334</v>
      </c>
      <c r="E3877" s="314">
        <v>100</v>
      </c>
      <c r="F3877" s="305" t="s">
        <v>1264</v>
      </c>
      <c r="G3877" s="326"/>
    </row>
    <row r="3878" spans="1:7">
      <c r="A3878" s="315">
        <v>4</v>
      </c>
      <c r="B3878" s="315"/>
      <c r="C3878" s="325" t="s">
        <v>2136</v>
      </c>
      <c r="D3878" s="325" t="s">
        <v>2135</v>
      </c>
      <c r="E3878" s="314">
        <f>100+100</f>
        <v>200</v>
      </c>
      <c r="F3878" s="305" t="s">
        <v>1264</v>
      </c>
      <c r="G3878" s="316"/>
    </row>
    <row r="3879" spans="1:7">
      <c r="A3879" s="315">
        <v>5</v>
      </c>
      <c r="B3879" s="315"/>
      <c r="C3879" s="325" t="s">
        <v>1383</v>
      </c>
      <c r="D3879" s="325" t="s">
        <v>1908</v>
      </c>
      <c r="E3879" s="314">
        <v>50</v>
      </c>
      <c r="F3879" s="305" t="s">
        <v>1264</v>
      </c>
      <c r="G3879" s="326"/>
    </row>
    <row r="3880" spans="1:7">
      <c r="A3880" s="315">
        <v>6</v>
      </c>
      <c r="B3880" s="315"/>
      <c r="C3880" s="325" t="s">
        <v>1490</v>
      </c>
      <c r="D3880" s="325" t="s">
        <v>2137</v>
      </c>
      <c r="E3880" s="314">
        <v>50</v>
      </c>
      <c r="F3880" s="305" t="s">
        <v>1264</v>
      </c>
      <c r="G3880" s="326"/>
    </row>
    <row r="3881" spans="1:7">
      <c r="A3881" s="315">
        <v>7</v>
      </c>
      <c r="B3881" s="315"/>
      <c r="C3881" s="325" t="s">
        <v>1292</v>
      </c>
      <c r="D3881" s="325" t="s">
        <v>1413</v>
      </c>
      <c r="E3881" s="314">
        <f>100+100</f>
        <v>200</v>
      </c>
      <c r="F3881" s="305" t="s">
        <v>1387</v>
      </c>
      <c r="G3881" s="326"/>
    </row>
    <row r="3882" spans="1:7">
      <c r="A3882" s="315">
        <v>8</v>
      </c>
      <c r="B3882" s="315"/>
      <c r="C3882" s="325" t="s">
        <v>671</v>
      </c>
      <c r="D3882" s="325" t="s">
        <v>2141</v>
      </c>
      <c r="E3882" s="316">
        <f>100+48*5</f>
        <v>340</v>
      </c>
      <c r="F3882" s="302" t="s">
        <v>1397</v>
      </c>
      <c r="G3882" s="310"/>
    </row>
    <row r="3883" spans="1:7" ht="24">
      <c r="A3883" s="308" t="s">
        <v>620</v>
      </c>
      <c r="B3883" s="309"/>
      <c r="C3883" s="309"/>
      <c r="D3883" s="314"/>
      <c r="E3883" s="314">
        <f>E3875+E3876+E3877+E3878+E3879+E3881+E3882</f>
        <v>990</v>
      </c>
      <c r="F3883" s="316" t="s">
        <v>3085</v>
      </c>
      <c r="G3883" s="327" t="s">
        <v>1357</v>
      </c>
    </row>
    <row r="3885" spans="1:7" ht="18.75">
      <c r="A3885" s="334" t="s">
        <v>2143</v>
      </c>
      <c r="B3885" s="334"/>
      <c r="C3885" s="334"/>
      <c r="D3885" s="334"/>
      <c r="E3885" s="334"/>
      <c r="F3885" s="334"/>
      <c r="G3885" s="334"/>
    </row>
    <row r="3886" spans="1:7" ht="36">
      <c r="A3886" s="301" t="s">
        <v>1551</v>
      </c>
      <c r="B3886" s="301" t="s">
        <v>595</v>
      </c>
      <c r="C3886" s="301" t="s">
        <v>596</v>
      </c>
      <c r="D3886" s="301" t="s">
        <v>597</v>
      </c>
      <c r="E3886" s="301" t="s">
        <v>598</v>
      </c>
      <c r="F3886" s="301" t="s">
        <v>2754</v>
      </c>
      <c r="G3886" s="301" t="s">
        <v>786</v>
      </c>
    </row>
    <row r="3887" spans="1:7">
      <c r="A3887" s="316">
        <v>1</v>
      </c>
      <c r="B3887" s="316"/>
      <c r="C3887" s="316" t="s">
        <v>2127</v>
      </c>
      <c r="D3887" s="316" t="s">
        <v>2144</v>
      </c>
      <c r="E3887" s="316">
        <v>600</v>
      </c>
      <c r="F3887" s="316" t="s">
        <v>789</v>
      </c>
      <c r="G3887" s="316"/>
    </row>
    <row r="3888" spans="1:7">
      <c r="A3888" s="316">
        <v>2</v>
      </c>
      <c r="B3888" s="316"/>
      <c r="C3888" s="316" t="s">
        <v>2145</v>
      </c>
      <c r="D3888" s="316" t="s">
        <v>2144</v>
      </c>
      <c r="E3888" s="316">
        <v>600</v>
      </c>
      <c r="F3888" s="316" t="s">
        <v>789</v>
      </c>
      <c r="G3888" s="316"/>
    </row>
    <row r="3889" spans="1:7">
      <c r="A3889" s="316">
        <v>3</v>
      </c>
      <c r="B3889" s="316"/>
      <c r="C3889" s="316" t="s">
        <v>1570</v>
      </c>
      <c r="D3889" s="316" t="s">
        <v>1571</v>
      </c>
      <c r="E3889" s="316">
        <v>300</v>
      </c>
      <c r="F3889" s="316" t="s">
        <v>789</v>
      </c>
      <c r="G3889" s="316"/>
    </row>
    <row r="3890" spans="1:7">
      <c r="A3890" s="316">
        <v>4</v>
      </c>
      <c r="B3890" s="316"/>
      <c r="C3890" s="316" t="s">
        <v>1650</v>
      </c>
      <c r="D3890" s="316" t="s">
        <v>1573</v>
      </c>
      <c r="E3890" s="316">
        <f>200*4</f>
        <v>800</v>
      </c>
      <c r="F3890" s="316" t="s">
        <v>789</v>
      </c>
      <c r="G3890" s="316"/>
    </row>
    <row r="3891" spans="1:7">
      <c r="A3891" s="316">
        <v>5</v>
      </c>
      <c r="B3891" s="316"/>
      <c r="C3891" s="316" t="s">
        <v>1574</v>
      </c>
      <c r="D3891" s="316" t="s">
        <v>1575</v>
      </c>
      <c r="E3891" s="316">
        <v>200</v>
      </c>
      <c r="F3891" s="316" t="s">
        <v>789</v>
      </c>
      <c r="G3891" s="316"/>
    </row>
    <row r="3892" spans="1:7">
      <c r="A3892" s="316">
        <v>6</v>
      </c>
      <c r="B3892" s="316"/>
      <c r="C3892" s="316" t="s">
        <v>2146</v>
      </c>
      <c r="D3892" s="316" t="s">
        <v>1575</v>
      </c>
      <c r="E3892" s="316">
        <v>200</v>
      </c>
      <c r="F3892" s="316" t="s">
        <v>789</v>
      </c>
      <c r="G3892" s="316"/>
    </row>
    <row r="3893" spans="1:7">
      <c r="A3893" s="316">
        <v>7</v>
      </c>
      <c r="B3893" s="316"/>
      <c r="C3893" s="316" t="s">
        <v>1514</v>
      </c>
      <c r="D3893" s="316" t="s">
        <v>1576</v>
      </c>
      <c r="E3893" s="316">
        <v>450</v>
      </c>
      <c r="F3893" s="316" t="s">
        <v>789</v>
      </c>
      <c r="G3893" s="316"/>
    </row>
    <row r="3894" spans="1:7" ht="24">
      <c r="A3894" s="316">
        <v>8</v>
      </c>
      <c r="B3894" s="316"/>
      <c r="C3894" s="316" t="s">
        <v>1926</v>
      </c>
      <c r="D3894" s="316" t="s">
        <v>1663</v>
      </c>
      <c r="E3894" s="316">
        <f>500*2</f>
        <v>1000</v>
      </c>
      <c r="F3894" s="316" t="s">
        <v>789</v>
      </c>
      <c r="G3894" s="316"/>
    </row>
    <row r="3895" spans="1:7">
      <c r="A3895" s="316">
        <v>9</v>
      </c>
      <c r="B3895" s="316"/>
      <c r="C3895" s="316" t="s">
        <v>2147</v>
      </c>
      <c r="D3895" s="316" t="s">
        <v>2148</v>
      </c>
      <c r="E3895" s="316">
        <v>300</v>
      </c>
      <c r="F3895" s="316" t="s">
        <v>789</v>
      </c>
      <c r="G3895" s="316"/>
    </row>
    <row r="3896" spans="1:7" ht="24">
      <c r="A3896" s="308" t="s">
        <v>620</v>
      </c>
      <c r="B3896" s="309"/>
      <c r="C3896" s="309"/>
      <c r="D3896" s="335"/>
      <c r="E3896" s="314">
        <f>SUM(E3887:E3895)</f>
        <v>4450</v>
      </c>
      <c r="F3896" s="316" t="s">
        <v>3085</v>
      </c>
      <c r="G3896" s="314" t="s">
        <v>1357</v>
      </c>
    </row>
    <row r="3898" spans="1:7" ht="18.75">
      <c r="A3898" s="334" t="s">
        <v>2149</v>
      </c>
      <c r="B3898" s="334"/>
      <c r="C3898" s="334"/>
      <c r="D3898" s="334"/>
      <c r="E3898" s="334"/>
      <c r="F3898" s="334"/>
      <c r="G3898" s="334"/>
    </row>
    <row r="3899" spans="1:7" ht="36">
      <c r="A3899" s="301" t="s">
        <v>1551</v>
      </c>
      <c r="B3899" s="301" t="s">
        <v>595</v>
      </c>
      <c r="C3899" s="301" t="s">
        <v>596</v>
      </c>
      <c r="D3899" s="301" t="s">
        <v>597</v>
      </c>
      <c r="E3899" s="301" t="s">
        <v>598</v>
      </c>
      <c r="F3899" s="301" t="s">
        <v>2754</v>
      </c>
      <c r="G3899" s="301" t="s">
        <v>786</v>
      </c>
    </row>
    <row r="3900" spans="1:7">
      <c r="A3900" s="316">
        <v>1</v>
      </c>
      <c r="B3900" s="316"/>
      <c r="C3900" s="316" t="s">
        <v>2127</v>
      </c>
      <c r="D3900" s="316" t="s">
        <v>2144</v>
      </c>
      <c r="E3900" s="316">
        <v>600</v>
      </c>
      <c r="F3900" s="316" t="s">
        <v>789</v>
      </c>
      <c r="G3900" s="316"/>
    </row>
    <row r="3901" spans="1:7">
      <c r="A3901" s="316">
        <v>2</v>
      </c>
      <c r="B3901" s="316"/>
      <c r="C3901" s="316" t="s">
        <v>2145</v>
      </c>
      <c r="D3901" s="316" t="s">
        <v>2144</v>
      </c>
      <c r="E3901" s="316">
        <v>600</v>
      </c>
      <c r="F3901" s="316" t="s">
        <v>789</v>
      </c>
      <c r="G3901" s="316"/>
    </row>
    <row r="3902" spans="1:7">
      <c r="A3902" s="316">
        <v>3</v>
      </c>
      <c r="B3902" s="316"/>
      <c r="C3902" s="316" t="s">
        <v>1570</v>
      </c>
      <c r="D3902" s="316" t="s">
        <v>1571</v>
      </c>
      <c r="E3902" s="316">
        <v>300</v>
      </c>
      <c r="F3902" s="316" t="s">
        <v>789</v>
      </c>
      <c r="G3902" s="316"/>
    </row>
    <row r="3903" spans="1:7">
      <c r="A3903" s="316">
        <v>4</v>
      </c>
      <c r="B3903" s="316"/>
      <c r="C3903" s="316" t="s">
        <v>1653</v>
      </c>
      <c r="D3903" s="316" t="s">
        <v>1654</v>
      </c>
      <c r="E3903" s="316">
        <v>800</v>
      </c>
      <c r="F3903" s="316" t="s">
        <v>1264</v>
      </c>
      <c r="G3903" s="316"/>
    </row>
    <row r="3904" spans="1:7">
      <c r="A3904" s="316">
        <v>5</v>
      </c>
      <c r="B3904" s="316"/>
      <c r="C3904" s="316" t="s">
        <v>1650</v>
      </c>
      <c r="D3904" s="316" t="s">
        <v>1573</v>
      </c>
      <c r="E3904" s="316">
        <f>200*4</f>
        <v>800</v>
      </c>
      <c r="F3904" s="316" t="s">
        <v>789</v>
      </c>
      <c r="G3904" s="316"/>
    </row>
    <row r="3905" spans="1:7" ht="24">
      <c r="A3905" s="316">
        <v>6</v>
      </c>
      <c r="B3905" s="316"/>
      <c r="C3905" s="316" t="s">
        <v>2150</v>
      </c>
      <c r="D3905" s="316" t="s">
        <v>1404</v>
      </c>
      <c r="E3905" s="316">
        <v>400</v>
      </c>
      <c r="F3905" s="316" t="s">
        <v>1259</v>
      </c>
      <c r="G3905" s="316"/>
    </row>
    <row r="3906" spans="1:7" ht="24">
      <c r="A3906" s="316">
        <v>7</v>
      </c>
      <c r="B3906" s="316"/>
      <c r="C3906" s="316" t="s">
        <v>2151</v>
      </c>
      <c r="D3906" s="316" t="s">
        <v>1404</v>
      </c>
      <c r="E3906" s="316">
        <v>200</v>
      </c>
      <c r="F3906" s="316" t="s">
        <v>1259</v>
      </c>
      <c r="G3906" s="316"/>
    </row>
    <row r="3907" spans="1:7">
      <c r="A3907" s="316">
        <v>8</v>
      </c>
      <c r="B3907" s="316"/>
      <c r="C3907" s="316" t="s">
        <v>1574</v>
      </c>
      <c r="D3907" s="316" t="s">
        <v>1575</v>
      </c>
      <c r="E3907" s="316">
        <v>200</v>
      </c>
      <c r="F3907" s="316" t="s">
        <v>789</v>
      </c>
      <c r="G3907" s="316"/>
    </row>
    <row r="3908" spans="1:7">
      <c r="A3908" s="316">
        <v>9</v>
      </c>
      <c r="B3908" s="316"/>
      <c r="C3908" s="316" t="s">
        <v>1514</v>
      </c>
      <c r="D3908" s="316" t="s">
        <v>1576</v>
      </c>
      <c r="E3908" s="316">
        <v>450</v>
      </c>
      <c r="F3908" s="316" t="s">
        <v>789</v>
      </c>
      <c r="G3908" s="316"/>
    </row>
    <row r="3909" spans="1:7" ht="24">
      <c r="A3909" s="308" t="s">
        <v>620</v>
      </c>
      <c r="B3909" s="309"/>
      <c r="C3909" s="309"/>
      <c r="D3909" s="335"/>
      <c r="E3909" s="314">
        <f>SUM(E3900:E3908)</f>
        <v>4350</v>
      </c>
      <c r="F3909" s="316" t="s">
        <v>3085</v>
      </c>
      <c r="G3909" s="314" t="s">
        <v>1357</v>
      </c>
    </row>
    <row r="3911" spans="1:7" ht="30.75" customHeight="1">
      <c r="A3911" s="334" t="s">
        <v>2152</v>
      </c>
      <c r="B3911" s="334"/>
      <c r="C3911" s="334"/>
      <c r="D3911" s="334"/>
      <c r="E3911" s="334"/>
      <c r="F3911" s="334"/>
      <c r="G3911" s="334"/>
    </row>
    <row r="3912" spans="1:7" ht="36">
      <c r="A3912" s="301" t="s">
        <v>1551</v>
      </c>
      <c r="B3912" s="301" t="s">
        <v>595</v>
      </c>
      <c r="C3912" s="301" t="s">
        <v>596</v>
      </c>
      <c r="D3912" s="301" t="s">
        <v>597</v>
      </c>
      <c r="E3912" s="301" t="s">
        <v>598</v>
      </c>
      <c r="F3912" s="301" t="s">
        <v>2754</v>
      </c>
      <c r="G3912" s="301" t="s">
        <v>786</v>
      </c>
    </row>
    <row r="3913" spans="1:7">
      <c r="A3913" s="316">
        <v>1</v>
      </c>
      <c r="B3913" s="316"/>
      <c r="C3913" s="316" t="s">
        <v>2127</v>
      </c>
      <c r="D3913" s="316" t="s">
        <v>2144</v>
      </c>
      <c r="E3913" s="316">
        <v>600</v>
      </c>
      <c r="F3913" s="316" t="s">
        <v>789</v>
      </c>
      <c r="G3913" s="316"/>
    </row>
    <row r="3914" spans="1:7">
      <c r="A3914" s="316">
        <v>2</v>
      </c>
      <c r="B3914" s="316"/>
      <c r="C3914" s="316" t="s">
        <v>1570</v>
      </c>
      <c r="D3914" s="316" t="s">
        <v>1571</v>
      </c>
      <c r="E3914" s="316">
        <v>300</v>
      </c>
      <c r="F3914" s="316" t="s">
        <v>789</v>
      </c>
      <c r="G3914" s="316"/>
    </row>
    <row r="3915" spans="1:7">
      <c r="A3915" s="316">
        <v>3</v>
      </c>
      <c r="B3915" s="316"/>
      <c r="C3915" s="316" t="s">
        <v>1653</v>
      </c>
      <c r="D3915" s="316" t="s">
        <v>1654</v>
      </c>
      <c r="E3915" s="316">
        <v>800</v>
      </c>
      <c r="F3915" s="316" t="s">
        <v>1264</v>
      </c>
      <c r="G3915" s="316"/>
    </row>
    <row r="3916" spans="1:7">
      <c r="A3916" s="316">
        <v>4</v>
      </c>
      <c r="B3916" s="316"/>
      <c r="C3916" s="316" t="s">
        <v>1511</v>
      </c>
      <c r="D3916" s="316" t="s">
        <v>1573</v>
      </c>
      <c r="E3916" s="316">
        <v>200</v>
      </c>
      <c r="F3916" s="316" t="s">
        <v>1264</v>
      </c>
      <c r="G3916" s="316"/>
    </row>
    <row r="3917" spans="1:7" ht="24">
      <c r="A3917" s="316">
        <v>5</v>
      </c>
      <c r="B3917" s="316"/>
      <c r="C3917" s="316" t="s">
        <v>1649</v>
      </c>
      <c r="D3917" s="316" t="s">
        <v>1573</v>
      </c>
      <c r="E3917" s="316">
        <v>600</v>
      </c>
      <c r="F3917" s="316" t="s">
        <v>789</v>
      </c>
      <c r="G3917" s="316"/>
    </row>
    <row r="3918" spans="1:7">
      <c r="A3918" s="316">
        <v>6</v>
      </c>
      <c r="B3918" s="316"/>
      <c r="C3918" s="316" t="s">
        <v>1651</v>
      </c>
      <c r="D3918" s="316" t="s">
        <v>1652</v>
      </c>
      <c r="E3918" s="316">
        <v>1000</v>
      </c>
      <c r="F3918" s="316" t="s">
        <v>1264</v>
      </c>
      <c r="G3918" s="316"/>
    </row>
    <row r="3919" spans="1:7">
      <c r="A3919" s="316">
        <v>7</v>
      </c>
      <c r="B3919" s="316"/>
      <c r="C3919" s="316" t="s">
        <v>1673</v>
      </c>
      <c r="D3919" s="316" t="s">
        <v>2153</v>
      </c>
      <c r="E3919" s="316">
        <v>400</v>
      </c>
      <c r="F3919" s="316" t="s">
        <v>1264</v>
      </c>
      <c r="G3919" s="316"/>
    </row>
    <row r="3920" spans="1:7">
      <c r="A3920" s="316">
        <v>8</v>
      </c>
      <c r="B3920" s="316"/>
      <c r="C3920" s="316" t="s">
        <v>1676</v>
      </c>
      <c r="D3920" s="316" t="s">
        <v>1411</v>
      </c>
      <c r="E3920" s="316">
        <v>1200</v>
      </c>
      <c r="F3920" s="316" t="s">
        <v>1259</v>
      </c>
      <c r="G3920" s="316"/>
    </row>
    <row r="3921" spans="1:7" ht="24">
      <c r="A3921" s="316">
        <v>9</v>
      </c>
      <c r="B3921" s="316"/>
      <c r="C3921" s="316" t="s">
        <v>2150</v>
      </c>
      <c r="D3921" s="316" t="s">
        <v>1404</v>
      </c>
      <c r="E3921" s="316">
        <v>400</v>
      </c>
      <c r="F3921" s="316" t="s">
        <v>1259</v>
      </c>
      <c r="G3921" s="316"/>
    </row>
    <row r="3922" spans="1:7" ht="24">
      <c r="A3922" s="316">
        <v>10</v>
      </c>
      <c r="B3922" s="316"/>
      <c r="C3922" s="316" t="s">
        <v>2151</v>
      </c>
      <c r="D3922" s="316" t="s">
        <v>1404</v>
      </c>
      <c r="E3922" s="316">
        <v>200</v>
      </c>
      <c r="F3922" s="316" t="s">
        <v>1259</v>
      </c>
      <c r="G3922" s="316"/>
    </row>
    <row r="3923" spans="1:7">
      <c r="A3923" s="316">
        <v>11</v>
      </c>
      <c r="B3923" s="316"/>
      <c r="C3923" s="316" t="s">
        <v>1574</v>
      </c>
      <c r="D3923" s="316" t="s">
        <v>1575</v>
      </c>
      <c r="E3923" s="316">
        <v>200</v>
      </c>
      <c r="F3923" s="316" t="s">
        <v>789</v>
      </c>
      <c r="G3923" s="316"/>
    </row>
    <row r="3924" spans="1:7">
      <c r="A3924" s="316">
        <v>12</v>
      </c>
      <c r="B3924" s="316"/>
      <c r="C3924" s="316" t="s">
        <v>1514</v>
      </c>
      <c r="D3924" s="316" t="s">
        <v>1576</v>
      </c>
      <c r="E3924" s="316">
        <v>450</v>
      </c>
      <c r="F3924" s="316" t="s">
        <v>789</v>
      </c>
      <c r="G3924" s="316"/>
    </row>
    <row r="3925" spans="1:7" ht="24">
      <c r="A3925" s="308" t="s">
        <v>620</v>
      </c>
      <c r="B3925" s="309"/>
      <c r="C3925" s="309"/>
      <c r="D3925" s="335"/>
      <c r="E3925" s="314">
        <f>SUM(E3913:E3924)</f>
        <v>6350</v>
      </c>
      <c r="F3925" s="316" t="s">
        <v>3085</v>
      </c>
      <c r="G3925" s="314" t="s">
        <v>1357</v>
      </c>
    </row>
    <row r="3927" spans="1:7" ht="18.75">
      <c r="A3927" s="334" t="s">
        <v>2154</v>
      </c>
      <c r="B3927" s="334"/>
      <c r="C3927" s="334"/>
      <c r="D3927" s="334"/>
      <c r="E3927" s="334"/>
      <c r="F3927" s="334"/>
      <c r="G3927" s="334"/>
    </row>
    <row r="3928" spans="1:7" ht="36">
      <c r="A3928" s="301" t="s">
        <v>1551</v>
      </c>
      <c r="B3928" s="301" t="s">
        <v>595</v>
      </c>
      <c r="C3928" s="301" t="s">
        <v>596</v>
      </c>
      <c r="D3928" s="301" t="s">
        <v>597</v>
      </c>
      <c r="E3928" s="301" t="s">
        <v>598</v>
      </c>
      <c r="F3928" s="301" t="s">
        <v>2754</v>
      </c>
      <c r="G3928" s="301" t="s">
        <v>1</v>
      </c>
    </row>
    <row r="3929" spans="1:7">
      <c r="A3929" s="316">
        <v>1</v>
      </c>
      <c r="B3929" s="316"/>
      <c r="C3929" s="316" t="s">
        <v>2127</v>
      </c>
      <c r="D3929" s="316" t="s">
        <v>2144</v>
      </c>
      <c r="E3929" s="316">
        <v>600</v>
      </c>
      <c r="F3929" s="316" t="s">
        <v>789</v>
      </c>
      <c r="G3929" s="316" t="s">
        <v>2155</v>
      </c>
    </row>
    <row r="3930" spans="1:7">
      <c r="A3930" s="316">
        <v>2</v>
      </c>
      <c r="B3930" s="316"/>
      <c r="C3930" s="316" t="s">
        <v>1570</v>
      </c>
      <c r="D3930" s="316" t="s">
        <v>1571</v>
      </c>
      <c r="E3930" s="316">
        <v>300</v>
      </c>
      <c r="F3930" s="316" t="s">
        <v>789</v>
      </c>
      <c r="G3930" s="316"/>
    </row>
    <row r="3931" spans="1:7">
      <c r="A3931" s="316">
        <v>3</v>
      </c>
      <c r="B3931" s="316"/>
      <c r="C3931" s="316" t="s">
        <v>1511</v>
      </c>
      <c r="D3931" s="316" t="s">
        <v>1573</v>
      </c>
      <c r="E3931" s="316">
        <v>200</v>
      </c>
      <c r="F3931" s="316" t="s">
        <v>1264</v>
      </c>
      <c r="G3931" s="316"/>
    </row>
    <row r="3932" spans="1:7">
      <c r="A3932" s="316">
        <v>4</v>
      </c>
      <c r="B3932" s="316"/>
      <c r="C3932" s="316" t="s">
        <v>1651</v>
      </c>
      <c r="D3932" s="316" t="s">
        <v>1652</v>
      </c>
      <c r="E3932" s="316">
        <v>1000</v>
      </c>
      <c r="F3932" s="316" t="s">
        <v>1264</v>
      </c>
      <c r="G3932" s="316"/>
    </row>
    <row r="3933" spans="1:7">
      <c r="A3933" s="316">
        <v>5</v>
      </c>
      <c r="B3933" s="316"/>
      <c r="C3933" s="316" t="s">
        <v>1673</v>
      </c>
      <c r="D3933" s="316" t="s">
        <v>2153</v>
      </c>
      <c r="E3933" s="316">
        <v>400</v>
      </c>
      <c r="F3933" s="316" t="s">
        <v>1264</v>
      </c>
      <c r="G3933" s="316"/>
    </row>
    <row r="3934" spans="1:7">
      <c r="A3934" s="316">
        <v>6</v>
      </c>
      <c r="B3934" s="316"/>
      <c r="C3934" s="316" t="s">
        <v>1653</v>
      </c>
      <c r="D3934" s="316" t="s">
        <v>1654</v>
      </c>
      <c r="E3934" s="316">
        <v>800</v>
      </c>
      <c r="F3934" s="316" t="s">
        <v>1264</v>
      </c>
      <c r="G3934" s="316" t="s">
        <v>2156</v>
      </c>
    </row>
    <row r="3935" spans="1:7" ht="24">
      <c r="A3935" s="316">
        <v>7</v>
      </c>
      <c r="B3935" s="316"/>
      <c r="C3935" s="316" t="s">
        <v>2150</v>
      </c>
      <c r="D3935" s="316" t="s">
        <v>1404</v>
      </c>
      <c r="E3935" s="316">
        <v>400</v>
      </c>
      <c r="F3935" s="316" t="s">
        <v>1259</v>
      </c>
      <c r="G3935" s="316" t="s">
        <v>2157</v>
      </c>
    </row>
    <row r="3936" spans="1:7" ht="24">
      <c r="A3936" s="316">
        <v>8</v>
      </c>
      <c r="B3936" s="316"/>
      <c r="C3936" s="316" t="s">
        <v>2158</v>
      </c>
      <c r="D3936" s="316" t="s">
        <v>1404</v>
      </c>
      <c r="E3936" s="316">
        <v>200</v>
      </c>
      <c r="F3936" s="316" t="s">
        <v>1259</v>
      </c>
      <c r="G3936" s="316" t="s">
        <v>2159</v>
      </c>
    </row>
    <row r="3937" spans="1:7" ht="24">
      <c r="A3937" s="316">
        <v>9</v>
      </c>
      <c r="B3937" s="316"/>
      <c r="C3937" s="316" t="s">
        <v>1926</v>
      </c>
      <c r="D3937" s="316" t="s">
        <v>1663</v>
      </c>
      <c r="E3937" s="316">
        <f>500*2</f>
        <v>1000</v>
      </c>
      <c r="F3937" s="316" t="s">
        <v>789</v>
      </c>
      <c r="G3937" s="316" t="s">
        <v>2160</v>
      </c>
    </row>
    <row r="3938" spans="1:7">
      <c r="A3938" s="316">
        <v>10</v>
      </c>
      <c r="B3938" s="316"/>
      <c r="C3938" s="316" t="s">
        <v>1574</v>
      </c>
      <c r="D3938" s="316" t="s">
        <v>1575</v>
      </c>
      <c r="E3938" s="316">
        <v>200</v>
      </c>
      <c r="F3938" s="316" t="s">
        <v>789</v>
      </c>
      <c r="G3938" s="316" t="s">
        <v>2161</v>
      </c>
    </row>
    <row r="3939" spans="1:7">
      <c r="A3939" s="316">
        <v>11</v>
      </c>
      <c r="B3939" s="316"/>
      <c r="C3939" s="316" t="s">
        <v>1514</v>
      </c>
      <c r="D3939" s="316" t="s">
        <v>1576</v>
      </c>
      <c r="E3939" s="316">
        <v>450</v>
      </c>
      <c r="F3939" s="316" t="s">
        <v>789</v>
      </c>
      <c r="G3939" s="316" t="s">
        <v>2161</v>
      </c>
    </row>
    <row r="3940" spans="1:7" ht="24">
      <c r="A3940" s="308" t="s">
        <v>620</v>
      </c>
      <c r="B3940" s="309"/>
      <c r="C3940" s="309"/>
      <c r="D3940" s="335"/>
      <c r="E3940" s="314">
        <f>SUM(E3929:E3939)</f>
        <v>5550</v>
      </c>
      <c r="F3940" s="316" t="s">
        <v>3085</v>
      </c>
      <c r="G3940" s="314" t="s">
        <v>1357</v>
      </c>
    </row>
    <row r="3942" spans="1:7" ht="18.75">
      <c r="A3942" s="334" t="s">
        <v>2162</v>
      </c>
      <c r="B3942" s="334"/>
      <c r="C3942" s="334"/>
      <c r="D3942" s="334"/>
      <c r="E3942" s="334"/>
      <c r="F3942" s="334"/>
      <c r="G3942" s="334"/>
    </row>
    <row r="3943" spans="1:7" ht="36">
      <c r="A3943" s="301" t="s">
        <v>1551</v>
      </c>
      <c r="B3943" s="301" t="s">
        <v>595</v>
      </c>
      <c r="C3943" s="301" t="s">
        <v>596</v>
      </c>
      <c r="D3943" s="301" t="s">
        <v>597</v>
      </c>
      <c r="E3943" s="301" t="s">
        <v>598</v>
      </c>
      <c r="F3943" s="301" t="s">
        <v>2754</v>
      </c>
      <c r="G3943" s="301" t="s">
        <v>1</v>
      </c>
    </row>
    <row r="3944" spans="1:7">
      <c r="A3944" s="316">
        <v>1</v>
      </c>
      <c r="B3944" s="316"/>
      <c r="C3944" s="316" t="s">
        <v>2127</v>
      </c>
      <c r="D3944" s="316" t="s">
        <v>2144</v>
      </c>
      <c r="E3944" s="316">
        <v>600</v>
      </c>
      <c r="F3944" s="316" t="s">
        <v>789</v>
      </c>
      <c r="G3944" s="316" t="s">
        <v>2155</v>
      </c>
    </row>
    <row r="3945" spans="1:7">
      <c r="A3945" s="316">
        <v>2</v>
      </c>
      <c r="B3945" s="316"/>
      <c r="C3945" s="316" t="s">
        <v>1570</v>
      </c>
      <c r="D3945" s="316" t="s">
        <v>1571</v>
      </c>
      <c r="E3945" s="316">
        <v>300</v>
      </c>
      <c r="F3945" s="316" t="s">
        <v>789</v>
      </c>
      <c r="G3945" s="316"/>
    </row>
    <row r="3946" spans="1:7">
      <c r="A3946" s="316">
        <v>3</v>
      </c>
      <c r="B3946" s="316"/>
      <c r="C3946" s="316" t="s">
        <v>1650</v>
      </c>
      <c r="D3946" s="316" t="s">
        <v>1573</v>
      </c>
      <c r="E3946" s="316">
        <v>800</v>
      </c>
      <c r="F3946" s="316" t="s">
        <v>789</v>
      </c>
      <c r="G3946" s="316"/>
    </row>
    <row r="3947" spans="1:7">
      <c r="A3947" s="316">
        <v>4</v>
      </c>
      <c r="B3947" s="316"/>
      <c r="C3947" s="316" t="s">
        <v>1653</v>
      </c>
      <c r="D3947" s="316" t="s">
        <v>1654</v>
      </c>
      <c r="E3947" s="316">
        <v>800</v>
      </c>
      <c r="F3947" s="316" t="s">
        <v>1264</v>
      </c>
      <c r="G3947" s="316" t="s">
        <v>2156</v>
      </c>
    </row>
    <row r="3948" spans="1:7" ht="24">
      <c r="A3948" s="316">
        <v>5</v>
      </c>
      <c r="B3948" s="316"/>
      <c r="C3948" s="316" t="s">
        <v>2150</v>
      </c>
      <c r="D3948" s="316" t="s">
        <v>1404</v>
      </c>
      <c r="E3948" s="316">
        <v>400</v>
      </c>
      <c r="F3948" s="316" t="s">
        <v>1259</v>
      </c>
      <c r="G3948" s="316" t="s">
        <v>2157</v>
      </c>
    </row>
    <row r="3949" spans="1:7" ht="24">
      <c r="A3949" s="316">
        <v>6</v>
      </c>
      <c r="B3949" s="316"/>
      <c r="C3949" s="316" t="s">
        <v>2158</v>
      </c>
      <c r="D3949" s="316" t="s">
        <v>1404</v>
      </c>
      <c r="E3949" s="316">
        <v>200</v>
      </c>
      <c r="F3949" s="316" t="s">
        <v>1259</v>
      </c>
      <c r="G3949" s="316" t="s">
        <v>2159</v>
      </c>
    </row>
    <row r="3950" spans="1:7" ht="24">
      <c r="A3950" s="316">
        <v>7</v>
      </c>
      <c r="B3950" s="316"/>
      <c r="C3950" s="316" t="s">
        <v>1926</v>
      </c>
      <c r="D3950" s="316" t="s">
        <v>1663</v>
      </c>
      <c r="E3950" s="316">
        <f>500*2</f>
        <v>1000</v>
      </c>
      <c r="F3950" s="316" t="s">
        <v>789</v>
      </c>
      <c r="G3950" s="316" t="s">
        <v>2160</v>
      </c>
    </row>
    <row r="3951" spans="1:7">
      <c r="A3951" s="316">
        <v>8</v>
      </c>
      <c r="B3951" s="316"/>
      <c r="C3951" s="316" t="s">
        <v>1574</v>
      </c>
      <c r="D3951" s="316" t="s">
        <v>1575</v>
      </c>
      <c r="E3951" s="316">
        <v>200</v>
      </c>
      <c r="F3951" s="316" t="s">
        <v>789</v>
      </c>
      <c r="G3951" s="316" t="s">
        <v>2161</v>
      </c>
    </row>
    <row r="3952" spans="1:7">
      <c r="A3952" s="316">
        <v>9</v>
      </c>
      <c r="B3952" s="316"/>
      <c r="C3952" s="316" t="s">
        <v>1514</v>
      </c>
      <c r="D3952" s="316" t="s">
        <v>1576</v>
      </c>
      <c r="E3952" s="316">
        <v>450</v>
      </c>
      <c r="F3952" s="316" t="s">
        <v>789</v>
      </c>
      <c r="G3952" s="316" t="s">
        <v>2161</v>
      </c>
    </row>
    <row r="3953" spans="1:7" ht="24">
      <c r="A3953" s="308" t="s">
        <v>620</v>
      </c>
      <c r="B3953" s="309"/>
      <c r="C3953" s="309"/>
      <c r="D3953" s="335"/>
      <c r="E3953" s="314">
        <f>SUM(E3944:E3952)</f>
        <v>4750</v>
      </c>
      <c r="F3953" s="316" t="s">
        <v>3085</v>
      </c>
      <c r="G3953" s="314" t="s">
        <v>1357</v>
      </c>
    </row>
    <row r="3955" spans="1:7" ht="18.75">
      <c r="A3955" s="334" t="s">
        <v>2163</v>
      </c>
      <c r="B3955" s="334"/>
      <c r="C3955" s="334"/>
      <c r="D3955" s="334"/>
      <c r="E3955" s="334"/>
      <c r="F3955" s="334"/>
      <c r="G3955" s="334"/>
    </row>
    <row r="3956" spans="1:7" ht="36">
      <c r="A3956" s="301" t="s">
        <v>1551</v>
      </c>
      <c r="B3956" s="301" t="s">
        <v>595</v>
      </c>
      <c r="C3956" s="301" t="s">
        <v>596</v>
      </c>
      <c r="D3956" s="301" t="s">
        <v>597</v>
      </c>
      <c r="E3956" s="301" t="s">
        <v>598</v>
      </c>
      <c r="F3956" s="301" t="s">
        <v>2754</v>
      </c>
      <c r="G3956" s="301" t="s">
        <v>1</v>
      </c>
    </row>
    <row r="3957" spans="1:7">
      <c r="A3957" s="316">
        <v>1</v>
      </c>
      <c r="B3957" s="316"/>
      <c r="C3957" s="316" t="s">
        <v>2127</v>
      </c>
      <c r="D3957" s="316" t="s">
        <v>2144</v>
      </c>
      <c r="E3957" s="316">
        <v>600</v>
      </c>
      <c r="F3957" s="316" t="s">
        <v>789</v>
      </c>
      <c r="G3957" s="316" t="s">
        <v>2164</v>
      </c>
    </row>
    <row r="3958" spans="1:7">
      <c r="A3958" s="316">
        <v>2</v>
      </c>
      <c r="B3958" s="316"/>
      <c r="C3958" s="316" t="s">
        <v>1570</v>
      </c>
      <c r="D3958" s="316" t="s">
        <v>1571</v>
      </c>
      <c r="E3958" s="316">
        <v>300</v>
      </c>
      <c r="F3958" s="316" t="s">
        <v>789</v>
      </c>
      <c r="G3958" s="316"/>
    </row>
    <row r="3959" spans="1:7">
      <c r="A3959" s="316">
        <v>3</v>
      </c>
      <c r="B3959" s="316"/>
      <c r="C3959" s="316" t="s">
        <v>1650</v>
      </c>
      <c r="D3959" s="316" t="s">
        <v>1573</v>
      </c>
      <c r="E3959" s="316">
        <v>800</v>
      </c>
      <c r="F3959" s="316" t="s">
        <v>789</v>
      </c>
      <c r="G3959" s="316"/>
    </row>
    <row r="3960" spans="1:7">
      <c r="A3960" s="316">
        <v>4</v>
      </c>
      <c r="B3960" s="316"/>
      <c r="C3960" s="316" t="s">
        <v>1574</v>
      </c>
      <c r="D3960" s="316" t="s">
        <v>1575</v>
      </c>
      <c r="E3960" s="316">
        <v>200</v>
      </c>
      <c r="F3960" s="316" t="s">
        <v>789</v>
      </c>
      <c r="G3960" s="316" t="s">
        <v>2161</v>
      </c>
    </row>
    <row r="3961" spans="1:7">
      <c r="A3961" s="316">
        <v>5</v>
      </c>
      <c r="B3961" s="316"/>
      <c r="C3961" s="316" t="s">
        <v>1514</v>
      </c>
      <c r="D3961" s="316" t="s">
        <v>1576</v>
      </c>
      <c r="E3961" s="316">
        <v>450</v>
      </c>
      <c r="F3961" s="316" t="s">
        <v>789</v>
      </c>
      <c r="G3961" s="316" t="s">
        <v>2161</v>
      </c>
    </row>
    <row r="3962" spans="1:7">
      <c r="A3962" s="308" t="s">
        <v>620</v>
      </c>
      <c r="B3962" s="309"/>
      <c r="C3962" s="309"/>
      <c r="D3962" s="335"/>
      <c r="E3962" s="314">
        <f>SUM(E3957:E3961)</f>
        <v>2350</v>
      </c>
      <c r="F3962" s="314"/>
      <c r="G3962" s="314"/>
    </row>
    <row r="3963" spans="1:7">
      <c r="A3963" s="323"/>
      <c r="B3963" s="323"/>
      <c r="C3963" s="323"/>
      <c r="D3963" s="323"/>
      <c r="E3963" s="336"/>
      <c r="F3963" s="336"/>
      <c r="G3963" s="323"/>
    </row>
    <row r="3964" spans="1:7" ht="43.5" customHeight="1">
      <c r="A3964" s="334" t="s">
        <v>2165</v>
      </c>
      <c r="B3964" s="334"/>
      <c r="C3964" s="334"/>
      <c r="D3964" s="334"/>
      <c r="E3964" s="334"/>
      <c r="F3964" s="334"/>
      <c r="G3964" s="334"/>
    </row>
    <row r="3965" spans="1:7" ht="36">
      <c r="A3965" s="301" t="s">
        <v>1551</v>
      </c>
      <c r="B3965" s="301" t="s">
        <v>595</v>
      </c>
      <c r="C3965" s="301" t="s">
        <v>596</v>
      </c>
      <c r="D3965" s="301" t="s">
        <v>597</v>
      </c>
      <c r="E3965" s="301" t="s">
        <v>598</v>
      </c>
      <c r="F3965" s="301" t="s">
        <v>2754</v>
      </c>
      <c r="G3965" s="301" t="s">
        <v>1</v>
      </c>
    </row>
    <row r="3966" spans="1:7">
      <c r="A3966" s="316">
        <v>1</v>
      </c>
      <c r="B3966" s="316"/>
      <c r="C3966" s="316" t="s">
        <v>2127</v>
      </c>
      <c r="D3966" s="316" t="s">
        <v>1569</v>
      </c>
      <c r="E3966" s="316">
        <v>600</v>
      </c>
      <c r="F3966" s="316" t="s">
        <v>1264</v>
      </c>
      <c r="G3966" s="316"/>
    </row>
    <row r="3967" spans="1:7">
      <c r="A3967" s="316">
        <v>2</v>
      </c>
      <c r="B3967" s="316"/>
      <c r="C3967" s="316" t="s">
        <v>1511</v>
      </c>
      <c r="D3967" s="316" t="s">
        <v>1573</v>
      </c>
      <c r="E3967" s="316">
        <v>200</v>
      </c>
      <c r="F3967" s="316" t="s">
        <v>1264</v>
      </c>
      <c r="G3967" s="316"/>
    </row>
    <row r="3968" spans="1:7" ht="24">
      <c r="A3968" s="316">
        <v>3</v>
      </c>
      <c r="B3968" s="316"/>
      <c r="C3968" s="316" t="s">
        <v>1649</v>
      </c>
      <c r="D3968" s="316" t="s">
        <v>1573</v>
      </c>
      <c r="E3968" s="316">
        <v>600</v>
      </c>
      <c r="F3968" s="316" t="s">
        <v>1264</v>
      </c>
      <c r="G3968" s="316"/>
    </row>
    <row r="3969" spans="1:7">
      <c r="A3969" s="316">
        <v>4</v>
      </c>
      <c r="B3969" s="316"/>
      <c r="C3969" s="316" t="s">
        <v>1651</v>
      </c>
      <c r="D3969" s="316" t="s">
        <v>1652</v>
      </c>
      <c r="E3969" s="316">
        <v>1000</v>
      </c>
      <c r="F3969" s="316" t="s">
        <v>1264</v>
      </c>
      <c r="G3969" s="316"/>
    </row>
    <row r="3970" spans="1:7">
      <c r="A3970" s="316">
        <v>5</v>
      </c>
      <c r="B3970" s="316"/>
      <c r="C3970" s="316" t="s">
        <v>1673</v>
      </c>
      <c r="D3970" s="316" t="s">
        <v>2153</v>
      </c>
      <c r="E3970" s="316">
        <v>400</v>
      </c>
      <c r="F3970" s="316" t="s">
        <v>1264</v>
      </c>
      <c r="G3970" s="316"/>
    </row>
    <row r="3971" spans="1:7" ht="24">
      <c r="A3971" s="316">
        <v>6</v>
      </c>
      <c r="B3971" s="316"/>
      <c r="C3971" s="316" t="s">
        <v>1675</v>
      </c>
      <c r="D3971" s="316" t="s">
        <v>1654</v>
      </c>
      <c r="E3971" s="316">
        <v>200</v>
      </c>
      <c r="F3971" s="316" t="s">
        <v>1264</v>
      </c>
      <c r="G3971" s="316" t="s">
        <v>2166</v>
      </c>
    </row>
    <row r="3972" spans="1:7">
      <c r="A3972" s="316">
        <v>7</v>
      </c>
      <c r="B3972" s="316"/>
      <c r="C3972" s="316" t="s">
        <v>1653</v>
      </c>
      <c r="D3972" s="316" t="s">
        <v>1654</v>
      </c>
      <c r="E3972" s="316">
        <v>800</v>
      </c>
      <c r="F3972" s="316" t="s">
        <v>1264</v>
      </c>
      <c r="G3972" s="316"/>
    </row>
    <row r="3973" spans="1:7" ht="24">
      <c r="A3973" s="316">
        <v>8</v>
      </c>
      <c r="B3973" s="316"/>
      <c r="C3973" s="316" t="s">
        <v>2150</v>
      </c>
      <c r="D3973" s="316" t="s">
        <v>1404</v>
      </c>
      <c r="E3973" s="316">
        <v>400</v>
      </c>
      <c r="F3973" s="316" t="s">
        <v>1264</v>
      </c>
      <c r="G3973" s="316" t="s">
        <v>2167</v>
      </c>
    </row>
    <row r="3974" spans="1:7" ht="24">
      <c r="A3974" s="316">
        <v>9</v>
      </c>
      <c r="B3974" s="316"/>
      <c r="C3974" s="316" t="s">
        <v>2168</v>
      </c>
      <c r="D3974" s="316" t="s">
        <v>1575</v>
      </c>
      <c r="E3974" s="316">
        <v>600</v>
      </c>
      <c r="F3974" s="316" t="s">
        <v>1264</v>
      </c>
      <c r="G3974" s="316" t="s">
        <v>2169</v>
      </c>
    </row>
    <row r="3975" spans="1:7" ht="24">
      <c r="A3975" s="316">
        <v>10</v>
      </c>
      <c r="B3975" s="316"/>
      <c r="C3975" s="316" t="s">
        <v>2170</v>
      </c>
      <c r="D3975" s="316" t="s">
        <v>1576</v>
      </c>
      <c r="E3975" s="316">
        <v>150</v>
      </c>
      <c r="F3975" s="316" t="s">
        <v>1264</v>
      </c>
      <c r="G3975" s="316" t="s">
        <v>2169</v>
      </c>
    </row>
    <row r="3976" spans="1:7" ht="24">
      <c r="A3976" s="308" t="s">
        <v>620</v>
      </c>
      <c r="B3976" s="309"/>
      <c r="C3976" s="309"/>
      <c r="D3976" s="335"/>
      <c r="E3976" s="314">
        <f>SUM(E3966:E3975)</f>
        <v>4950</v>
      </c>
      <c r="F3976" s="316" t="s">
        <v>3085</v>
      </c>
      <c r="G3976" s="314" t="s">
        <v>1357</v>
      </c>
    </row>
    <row r="3978" spans="1:7" ht="54" customHeight="1">
      <c r="A3978" s="334" t="s">
        <v>2171</v>
      </c>
      <c r="B3978" s="334"/>
      <c r="C3978" s="334"/>
      <c r="D3978" s="334"/>
      <c r="E3978" s="334"/>
      <c r="F3978" s="334"/>
      <c r="G3978" s="334"/>
    </row>
    <row r="3979" spans="1:7" ht="36">
      <c r="A3979" s="301" t="s">
        <v>1551</v>
      </c>
      <c r="B3979" s="301" t="s">
        <v>595</v>
      </c>
      <c r="C3979" s="301" t="s">
        <v>596</v>
      </c>
      <c r="D3979" s="301" t="s">
        <v>597</v>
      </c>
      <c r="E3979" s="301" t="s">
        <v>598</v>
      </c>
      <c r="F3979" s="301" t="s">
        <v>2754</v>
      </c>
      <c r="G3979" s="301" t="s">
        <v>1</v>
      </c>
    </row>
    <row r="3980" spans="1:7">
      <c r="A3980" s="316">
        <v>1</v>
      </c>
      <c r="B3980" s="316"/>
      <c r="C3980" s="316" t="s">
        <v>2127</v>
      </c>
      <c r="D3980" s="316" t="s">
        <v>1569</v>
      </c>
      <c r="E3980" s="316">
        <v>600</v>
      </c>
      <c r="F3980" s="316" t="s">
        <v>1264</v>
      </c>
      <c r="G3980" s="316"/>
    </row>
    <row r="3981" spans="1:7">
      <c r="A3981" s="316">
        <v>2</v>
      </c>
      <c r="B3981" s="316"/>
      <c r="C3981" s="316" t="s">
        <v>1511</v>
      </c>
      <c r="D3981" s="316" t="s">
        <v>1573</v>
      </c>
      <c r="E3981" s="316">
        <v>200</v>
      </c>
      <c r="F3981" s="316" t="s">
        <v>1264</v>
      </c>
      <c r="G3981" s="316"/>
    </row>
    <row r="3982" spans="1:7" ht="24">
      <c r="A3982" s="316">
        <v>3</v>
      </c>
      <c r="B3982" s="316"/>
      <c r="C3982" s="316" t="s">
        <v>1649</v>
      </c>
      <c r="D3982" s="316" t="s">
        <v>1573</v>
      </c>
      <c r="E3982" s="316">
        <v>600</v>
      </c>
      <c r="F3982" s="316" t="s">
        <v>1264</v>
      </c>
      <c r="G3982" s="316"/>
    </row>
    <row r="3983" spans="1:7">
      <c r="A3983" s="316">
        <v>4</v>
      </c>
      <c r="B3983" s="316"/>
      <c r="C3983" s="316" t="s">
        <v>1651</v>
      </c>
      <c r="D3983" s="316" t="s">
        <v>1652</v>
      </c>
      <c r="E3983" s="316">
        <v>1000</v>
      </c>
      <c r="F3983" s="316" t="s">
        <v>1264</v>
      </c>
      <c r="G3983" s="316"/>
    </row>
    <row r="3984" spans="1:7">
      <c r="A3984" s="316">
        <v>5</v>
      </c>
      <c r="B3984" s="316"/>
      <c r="C3984" s="316" t="s">
        <v>1673</v>
      </c>
      <c r="D3984" s="316" t="s">
        <v>2153</v>
      </c>
      <c r="E3984" s="316">
        <v>400</v>
      </c>
      <c r="F3984" s="316" t="s">
        <v>1264</v>
      </c>
      <c r="G3984" s="316"/>
    </row>
    <row r="3985" spans="1:7" ht="24">
      <c r="A3985" s="316">
        <v>6</v>
      </c>
      <c r="B3985" s="316"/>
      <c r="C3985" s="316" t="s">
        <v>1675</v>
      </c>
      <c r="D3985" s="316" t="s">
        <v>1654</v>
      </c>
      <c r="E3985" s="316">
        <v>200</v>
      </c>
      <c r="F3985" s="316" t="s">
        <v>1264</v>
      </c>
      <c r="G3985" s="316" t="s">
        <v>2166</v>
      </c>
    </row>
    <row r="3986" spans="1:7">
      <c r="A3986" s="316">
        <v>7</v>
      </c>
      <c r="B3986" s="316"/>
      <c r="C3986" s="316" t="s">
        <v>1653</v>
      </c>
      <c r="D3986" s="316" t="s">
        <v>1654</v>
      </c>
      <c r="E3986" s="316">
        <v>800</v>
      </c>
      <c r="F3986" s="316" t="s">
        <v>1264</v>
      </c>
      <c r="G3986" s="316"/>
    </row>
    <row r="3987" spans="1:7" ht="24">
      <c r="A3987" s="316">
        <v>8</v>
      </c>
      <c r="B3987" s="316"/>
      <c r="C3987" s="316" t="s">
        <v>2150</v>
      </c>
      <c r="D3987" s="316" t="s">
        <v>1404</v>
      </c>
      <c r="E3987" s="316">
        <v>400</v>
      </c>
      <c r="F3987" s="316" t="s">
        <v>1264</v>
      </c>
      <c r="G3987" s="316" t="s">
        <v>2167</v>
      </c>
    </row>
    <row r="3988" spans="1:7">
      <c r="A3988" s="316">
        <v>9</v>
      </c>
      <c r="B3988" s="316"/>
      <c r="C3988" s="316" t="s">
        <v>2168</v>
      </c>
      <c r="D3988" s="316" t="s">
        <v>1575</v>
      </c>
      <c r="E3988" s="316">
        <v>600</v>
      </c>
      <c r="F3988" s="316" t="s">
        <v>1264</v>
      </c>
      <c r="G3988" s="316" t="s">
        <v>2172</v>
      </c>
    </row>
    <row r="3989" spans="1:7">
      <c r="A3989" s="316">
        <v>10</v>
      </c>
      <c r="B3989" s="316"/>
      <c r="C3989" s="316" t="s">
        <v>2170</v>
      </c>
      <c r="D3989" s="316" t="s">
        <v>1576</v>
      </c>
      <c r="E3989" s="316">
        <v>150</v>
      </c>
      <c r="F3989" s="316" t="s">
        <v>1264</v>
      </c>
      <c r="G3989" s="316" t="s">
        <v>2172</v>
      </c>
    </row>
    <row r="3990" spans="1:7" ht="24">
      <c r="A3990" s="316">
        <v>11</v>
      </c>
      <c r="B3990" s="316"/>
      <c r="C3990" s="316" t="s">
        <v>1676</v>
      </c>
      <c r="D3990" s="316" t="s">
        <v>2173</v>
      </c>
      <c r="E3990" s="316">
        <v>1200</v>
      </c>
      <c r="F3990" s="316" t="s">
        <v>1259</v>
      </c>
      <c r="G3990" s="316" t="s">
        <v>2174</v>
      </c>
    </row>
    <row r="3991" spans="1:7">
      <c r="A3991" s="316">
        <v>12</v>
      </c>
      <c r="B3991" s="316"/>
      <c r="C3991" s="316" t="s">
        <v>1625</v>
      </c>
      <c r="D3991" s="316" t="s">
        <v>1576</v>
      </c>
      <c r="E3991" s="316">
        <v>1050</v>
      </c>
      <c r="F3991" s="316" t="s">
        <v>1264</v>
      </c>
      <c r="G3991" s="316" t="s">
        <v>2175</v>
      </c>
    </row>
    <row r="3992" spans="1:7" ht="24">
      <c r="A3992" s="308" t="s">
        <v>620</v>
      </c>
      <c r="B3992" s="309"/>
      <c r="C3992" s="309"/>
      <c r="D3992" s="335"/>
      <c r="E3992" s="314">
        <f>SUM(E3980:E3991)</f>
        <v>7200</v>
      </c>
      <c r="F3992" s="316" t="s">
        <v>3085</v>
      </c>
      <c r="G3992" s="314" t="s">
        <v>1357</v>
      </c>
    </row>
    <row r="3994" spans="1:7" ht="30" customHeight="1">
      <c r="A3994" s="334" t="s">
        <v>2176</v>
      </c>
      <c r="B3994" s="334"/>
      <c r="C3994" s="334"/>
      <c r="D3994" s="334"/>
      <c r="E3994" s="334"/>
      <c r="F3994" s="334"/>
      <c r="G3994" s="334"/>
    </row>
    <row r="3995" spans="1:7" ht="36">
      <c r="A3995" s="301" t="s">
        <v>1551</v>
      </c>
      <c r="B3995" s="301" t="s">
        <v>595</v>
      </c>
      <c r="C3995" s="301" t="s">
        <v>596</v>
      </c>
      <c r="D3995" s="301" t="s">
        <v>597</v>
      </c>
      <c r="E3995" s="301" t="s">
        <v>598</v>
      </c>
      <c r="F3995" s="301" t="s">
        <v>2754</v>
      </c>
      <c r="G3995" s="301" t="s">
        <v>1</v>
      </c>
    </row>
    <row r="3996" spans="1:7">
      <c r="A3996" s="316">
        <v>1</v>
      </c>
      <c r="B3996" s="316"/>
      <c r="C3996" s="316" t="s">
        <v>2127</v>
      </c>
      <c r="D3996" s="316" t="s">
        <v>1569</v>
      </c>
      <c r="E3996" s="316">
        <v>600</v>
      </c>
      <c r="F3996" s="316" t="s">
        <v>1264</v>
      </c>
      <c r="G3996" s="316"/>
    </row>
    <row r="3997" spans="1:7">
      <c r="A3997" s="316">
        <v>2</v>
      </c>
      <c r="B3997" s="316"/>
      <c r="C3997" s="316" t="s">
        <v>1511</v>
      </c>
      <c r="D3997" s="316" t="s">
        <v>1573</v>
      </c>
      <c r="E3997" s="316">
        <v>200</v>
      </c>
      <c r="F3997" s="316" t="s">
        <v>1264</v>
      </c>
      <c r="G3997" s="316"/>
    </row>
    <row r="3998" spans="1:7">
      <c r="A3998" s="316">
        <v>3</v>
      </c>
      <c r="B3998" s="316"/>
      <c r="C3998" s="316" t="s">
        <v>2177</v>
      </c>
      <c r="D3998" s="316" t="s">
        <v>1573</v>
      </c>
      <c r="E3998" s="316">
        <v>300</v>
      </c>
      <c r="F3998" s="316" t="s">
        <v>1264</v>
      </c>
      <c r="G3998" s="316"/>
    </row>
    <row r="3999" spans="1:7">
      <c r="A3999" s="316">
        <v>4</v>
      </c>
      <c r="B3999" s="316"/>
      <c r="C3999" s="316" t="s">
        <v>1651</v>
      </c>
      <c r="D3999" s="316" t="s">
        <v>1652</v>
      </c>
      <c r="E3999" s="316">
        <v>1000</v>
      </c>
      <c r="F3999" s="316" t="s">
        <v>1264</v>
      </c>
      <c r="G3999" s="316"/>
    </row>
    <row r="4000" spans="1:7">
      <c r="A4000" s="316">
        <v>5</v>
      </c>
      <c r="B4000" s="316"/>
      <c r="C4000" s="316" t="s">
        <v>1673</v>
      </c>
      <c r="D4000" s="316" t="s">
        <v>2153</v>
      </c>
      <c r="E4000" s="316">
        <v>400</v>
      </c>
      <c r="F4000" s="316" t="s">
        <v>1264</v>
      </c>
      <c r="G4000" s="316"/>
    </row>
    <row r="4001" spans="1:7" ht="24">
      <c r="A4001" s="316">
        <v>6</v>
      </c>
      <c r="B4001" s="316"/>
      <c r="C4001" s="316" t="s">
        <v>1675</v>
      </c>
      <c r="D4001" s="316" t="s">
        <v>1654</v>
      </c>
      <c r="E4001" s="316">
        <v>200</v>
      </c>
      <c r="F4001" s="316" t="s">
        <v>1264</v>
      </c>
      <c r="G4001" s="316" t="s">
        <v>2166</v>
      </c>
    </row>
    <row r="4002" spans="1:7">
      <c r="A4002" s="316">
        <v>7</v>
      </c>
      <c r="B4002" s="316"/>
      <c r="C4002" s="316" t="s">
        <v>1653</v>
      </c>
      <c r="D4002" s="316" t="s">
        <v>1654</v>
      </c>
      <c r="E4002" s="316">
        <v>800</v>
      </c>
      <c r="F4002" s="316" t="s">
        <v>1264</v>
      </c>
      <c r="G4002" s="316"/>
    </row>
    <row r="4003" spans="1:7">
      <c r="A4003" s="316">
        <v>8</v>
      </c>
      <c r="B4003" s="316"/>
      <c r="C4003" s="316" t="s">
        <v>2178</v>
      </c>
      <c r="D4003" s="316" t="s">
        <v>2179</v>
      </c>
      <c r="E4003" s="316">
        <v>300</v>
      </c>
      <c r="F4003" s="316" t="s">
        <v>1264</v>
      </c>
      <c r="G4003" s="316" t="s">
        <v>2180</v>
      </c>
    </row>
    <row r="4004" spans="1:7">
      <c r="A4004" s="316">
        <v>9</v>
      </c>
      <c r="B4004" s="316"/>
      <c r="C4004" s="316" t="s">
        <v>2181</v>
      </c>
      <c r="D4004" s="316" t="s">
        <v>2182</v>
      </c>
      <c r="E4004" s="316">
        <v>300</v>
      </c>
      <c r="F4004" s="316" t="s">
        <v>1264</v>
      </c>
      <c r="G4004" s="316" t="s">
        <v>2180</v>
      </c>
    </row>
    <row r="4005" spans="1:7">
      <c r="A4005" s="316">
        <v>10</v>
      </c>
      <c r="B4005" s="316"/>
      <c r="C4005" s="316" t="s">
        <v>2183</v>
      </c>
      <c r="D4005" s="316" t="s">
        <v>2184</v>
      </c>
      <c r="E4005" s="316">
        <v>300</v>
      </c>
      <c r="F4005" s="316" t="s">
        <v>1264</v>
      </c>
      <c r="G4005" s="316" t="s">
        <v>2180</v>
      </c>
    </row>
    <row r="4006" spans="1:7" ht="24">
      <c r="A4006" s="316">
        <v>11</v>
      </c>
      <c r="B4006" s="316"/>
      <c r="C4006" s="316" t="s">
        <v>2150</v>
      </c>
      <c r="D4006" s="316" t="s">
        <v>1404</v>
      </c>
      <c r="E4006" s="316">
        <v>400</v>
      </c>
      <c r="F4006" s="316" t="s">
        <v>1264</v>
      </c>
      <c r="G4006" s="316" t="s">
        <v>2185</v>
      </c>
    </row>
    <row r="4007" spans="1:7" ht="24">
      <c r="A4007" s="316">
        <v>12</v>
      </c>
      <c r="B4007" s="316"/>
      <c r="C4007" s="316" t="s">
        <v>2168</v>
      </c>
      <c r="D4007" s="316" t="s">
        <v>1575</v>
      </c>
      <c r="E4007" s="316">
        <v>600</v>
      </c>
      <c r="F4007" s="316" t="s">
        <v>1264</v>
      </c>
      <c r="G4007" s="316" t="s">
        <v>2169</v>
      </c>
    </row>
    <row r="4008" spans="1:7" ht="24">
      <c r="A4008" s="316">
        <v>13</v>
      </c>
      <c r="B4008" s="316"/>
      <c r="C4008" s="316" t="s">
        <v>2170</v>
      </c>
      <c r="D4008" s="316" t="s">
        <v>1576</v>
      </c>
      <c r="E4008" s="316">
        <v>150</v>
      </c>
      <c r="F4008" s="316" t="s">
        <v>1264</v>
      </c>
      <c r="G4008" s="316" t="s">
        <v>2169</v>
      </c>
    </row>
    <row r="4009" spans="1:7" ht="24">
      <c r="A4009" s="308" t="s">
        <v>620</v>
      </c>
      <c r="B4009" s="309"/>
      <c r="C4009" s="309"/>
      <c r="D4009" s="335"/>
      <c r="E4009" s="314">
        <f>SUM(E3996:E4008)</f>
        <v>5550</v>
      </c>
      <c r="F4009" s="316" t="s">
        <v>3085</v>
      </c>
      <c r="G4009" s="314" t="s">
        <v>1357</v>
      </c>
    </row>
    <row r="4011" spans="1:7" ht="18.75">
      <c r="A4011" s="334" t="s">
        <v>2186</v>
      </c>
      <c r="B4011" s="334"/>
      <c r="C4011" s="334"/>
      <c r="D4011" s="334"/>
      <c r="E4011" s="334"/>
      <c r="F4011" s="334"/>
      <c r="G4011" s="334"/>
    </row>
    <row r="4012" spans="1:7" ht="36">
      <c r="A4012" s="301" t="s">
        <v>1551</v>
      </c>
      <c r="B4012" s="301" t="s">
        <v>595</v>
      </c>
      <c r="C4012" s="301" t="s">
        <v>596</v>
      </c>
      <c r="D4012" s="301" t="s">
        <v>597</v>
      </c>
      <c r="E4012" s="301" t="s">
        <v>598</v>
      </c>
      <c r="F4012" s="301" t="s">
        <v>2754</v>
      </c>
      <c r="G4012" s="301" t="s">
        <v>1</v>
      </c>
    </row>
    <row r="4013" spans="1:7">
      <c r="A4013" s="316">
        <v>1</v>
      </c>
      <c r="B4013" s="316"/>
      <c r="C4013" s="316" t="s">
        <v>2127</v>
      </c>
      <c r="D4013" s="316" t="s">
        <v>1569</v>
      </c>
      <c r="E4013" s="316">
        <v>600</v>
      </c>
      <c r="F4013" s="316" t="s">
        <v>1264</v>
      </c>
      <c r="G4013" s="316"/>
    </row>
    <row r="4014" spans="1:7">
      <c r="A4014" s="316">
        <v>2</v>
      </c>
      <c r="B4014" s="316"/>
      <c r="C4014" s="316" t="s">
        <v>1650</v>
      </c>
      <c r="D4014" s="316" t="s">
        <v>1573</v>
      </c>
      <c r="E4014" s="316">
        <v>800</v>
      </c>
      <c r="F4014" s="316" t="s">
        <v>1264</v>
      </c>
      <c r="G4014" s="316"/>
    </row>
    <row r="4015" spans="1:7" ht="24">
      <c r="A4015" s="316">
        <v>3</v>
      </c>
      <c r="B4015" s="316"/>
      <c r="C4015" s="316" t="s">
        <v>1675</v>
      </c>
      <c r="D4015" s="316" t="s">
        <v>1654</v>
      </c>
      <c r="E4015" s="316">
        <v>200</v>
      </c>
      <c r="F4015" s="316" t="s">
        <v>1264</v>
      </c>
      <c r="G4015" s="316" t="s">
        <v>2187</v>
      </c>
    </row>
    <row r="4016" spans="1:7">
      <c r="A4016" s="316">
        <v>4</v>
      </c>
      <c r="B4016" s="316"/>
      <c r="C4016" s="316" t="s">
        <v>1653</v>
      </c>
      <c r="D4016" s="316" t="s">
        <v>1654</v>
      </c>
      <c r="E4016" s="316">
        <v>800</v>
      </c>
      <c r="F4016" s="316" t="s">
        <v>1264</v>
      </c>
      <c r="G4016" s="316"/>
    </row>
    <row r="4017" spans="1:7">
      <c r="A4017" s="316">
        <v>5</v>
      </c>
      <c r="B4017" s="316"/>
      <c r="C4017" s="316" t="s">
        <v>2145</v>
      </c>
      <c r="D4017" s="316" t="s">
        <v>2144</v>
      </c>
      <c r="E4017" s="316">
        <v>600</v>
      </c>
      <c r="F4017" s="316" t="s">
        <v>1264</v>
      </c>
      <c r="G4017" s="316" t="s">
        <v>2188</v>
      </c>
    </row>
    <row r="4018" spans="1:7">
      <c r="A4018" s="316">
        <v>6</v>
      </c>
      <c r="B4018" s="316"/>
      <c r="C4018" s="316" t="s">
        <v>1570</v>
      </c>
      <c r="D4018" s="316" t="s">
        <v>1571</v>
      </c>
      <c r="E4018" s="316">
        <v>300</v>
      </c>
      <c r="F4018" s="316" t="s">
        <v>1264</v>
      </c>
      <c r="G4018" s="316" t="s">
        <v>2189</v>
      </c>
    </row>
    <row r="4019" spans="1:7" ht="24">
      <c r="A4019" s="316">
        <v>7</v>
      </c>
      <c r="B4019" s="316"/>
      <c r="C4019" s="316" t="s">
        <v>1926</v>
      </c>
      <c r="D4019" s="316" t="s">
        <v>1663</v>
      </c>
      <c r="E4019" s="316">
        <f>500*2</f>
        <v>1000</v>
      </c>
      <c r="F4019" s="316" t="s">
        <v>789</v>
      </c>
      <c r="G4019" s="316" t="s">
        <v>2190</v>
      </c>
    </row>
    <row r="4020" spans="1:7" ht="24">
      <c r="A4020" s="316">
        <v>8</v>
      </c>
      <c r="B4020" s="316"/>
      <c r="C4020" s="316" t="s">
        <v>2168</v>
      </c>
      <c r="D4020" s="316" t="s">
        <v>1575</v>
      </c>
      <c r="E4020" s="316">
        <v>600</v>
      </c>
      <c r="F4020" s="316" t="s">
        <v>1264</v>
      </c>
      <c r="G4020" s="316" t="s">
        <v>2191</v>
      </c>
    </row>
    <row r="4021" spans="1:7" ht="24">
      <c r="A4021" s="316">
        <v>9</v>
      </c>
      <c r="B4021" s="316"/>
      <c r="C4021" s="316" t="s">
        <v>2170</v>
      </c>
      <c r="D4021" s="316" t="s">
        <v>1576</v>
      </c>
      <c r="E4021" s="316">
        <v>150</v>
      </c>
      <c r="F4021" s="316" t="s">
        <v>1264</v>
      </c>
      <c r="G4021" s="316" t="s">
        <v>2191</v>
      </c>
    </row>
    <row r="4022" spans="1:7" ht="24">
      <c r="A4022" s="308" t="s">
        <v>620</v>
      </c>
      <c r="B4022" s="309"/>
      <c r="C4022" s="309"/>
      <c r="D4022" s="335"/>
      <c r="E4022" s="314">
        <f>SUM(E4013:E4021)</f>
        <v>5050</v>
      </c>
      <c r="F4022" s="316" t="s">
        <v>3085</v>
      </c>
      <c r="G4022" s="314" t="s">
        <v>1357</v>
      </c>
    </row>
    <row r="4024" spans="1:7" ht="18.75">
      <c r="A4024" s="334" t="s">
        <v>2192</v>
      </c>
      <c r="B4024" s="334"/>
      <c r="C4024" s="334"/>
      <c r="D4024" s="334"/>
      <c r="E4024" s="334"/>
      <c r="F4024" s="334"/>
      <c r="G4024" s="334"/>
    </row>
    <row r="4025" spans="1:7" ht="36">
      <c r="A4025" s="301" t="s">
        <v>1551</v>
      </c>
      <c r="B4025" s="301" t="s">
        <v>595</v>
      </c>
      <c r="C4025" s="301" t="s">
        <v>596</v>
      </c>
      <c r="D4025" s="301" t="s">
        <v>597</v>
      </c>
      <c r="E4025" s="301" t="s">
        <v>598</v>
      </c>
      <c r="F4025" s="301" t="s">
        <v>2754</v>
      </c>
      <c r="G4025" s="301" t="s">
        <v>1</v>
      </c>
    </row>
    <row r="4026" spans="1:7">
      <c r="A4026" s="316">
        <v>1</v>
      </c>
      <c r="B4026" s="316"/>
      <c r="C4026" s="316" t="s">
        <v>2127</v>
      </c>
      <c r="D4026" s="316" t="s">
        <v>1569</v>
      </c>
      <c r="E4026" s="316">
        <v>600</v>
      </c>
      <c r="F4026" s="316" t="s">
        <v>1264</v>
      </c>
      <c r="G4026" s="316"/>
    </row>
    <row r="4027" spans="1:7" ht="24">
      <c r="A4027" s="316">
        <v>2</v>
      </c>
      <c r="B4027" s="316"/>
      <c r="C4027" s="316" t="s">
        <v>2168</v>
      </c>
      <c r="D4027" s="316" t="s">
        <v>1575</v>
      </c>
      <c r="E4027" s="316">
        <v>600</v>
      </c>
      <c r="F4027" s="316" t="s">
        <v>1264</v>
      </c>
      <c r="G4027" s="316" t="s">
        <v>2191</v>
      </c>
    </row>
    <row r="4028" spans="1:7" ht="24">
      <c r="A4028" s="316">
        <v>3</v>
      </c>
      <c r="B4028" s="316"/>
      <c r="C4028" s="316" t="s">
        <v>2170</v>
      </c>
      <c r="D4028" s="316" t="s">
        <v>1576</v>
      </c>
      <c r="E4028" s="316">
        <v>150</v>
      </c>
      <c r="F4028" s="316" t="s">
        <v>1264</v>
      </c>
      <c r="G4028" s="316" t="s">
        <v>2191</v>
      </c>
    </row>
    <row r="4029" spans="1:7" ht="24">
      <c r="A4029" s="308" t="s">
        <v>620</v>
      </c>
      <c r="B4029" s="309"/>
      <c r="C4029" s="309"/>
      <c r="D4029" s="335"/>
      <c r="E4029" s="314">
        <f>SUM(E4026:E4028)</f>
        <v>1350</v>
      </c>
      <c r="F4029" s="316" t="s">
        <v>3085</v>
      </c>
      <c r="G4029" s="316" t="s">
        <v>1357</v>
      </c>
    </row>
    <row r="4031" spans="1:7" ht="18.75">
      <c r="A4031" s="334" t="s">
        <v>2193</v>
      </c>
      <c r="B4031" s="334"/>
      <c r="C4031" s="334"/>
      <c r="D4031" s="334"/>
      <c r="E4031" s="334"/>
      <c r="F4031" s="334"/>
      <c r="G4031" s="334"/>
    </row>
    <row r="4032" spans="1:7" ht="36">
      <c r="A4032" s="301" t="s">
        <v>1551</v>
      </c>
      <c r="B4032" s="301" t="s">
        <v>595</v>
      </c>
      <c r="C4032" s="301" t="s">
        <v>596</v>
      </c>
      <c r="D4032" s="301" t="s">
        <v>597</v>
      </c>
      <c r="E4032" s="301" t="s">
        <v>598</v>
      </c>
      <c r="F4032" s="301" t="s">
        <v>2754</v>
      </c>
      <c r="G4032" s="301" t="s">
        <v>1</v>
      </c>
    </row>
    <row r="4033" spans="1:7">
      <c r="A4033" s="316">
        <v>1</v>
      </c>
      <c r="B4033" s="316"/>
      <c r="C4033" s="316" t="s">
        <v>2127</v>
      </c>
      <c r="D4033" s="316" t="s">
        <v>1569</v>
      </c>
      <c r="E4033" s="316">
        <v>600</v>
      </c>
      <c r="F4033" s="316" t="s">
        <v>1264</v>
      </c>
      <c r="G4033" s="316"/>
    </row>
    <row r="4034" spans="1:7">
      <c r="A4034" s="316">
        <v>2</v>
      </c>
      <c r="B4034" s="316"/>
      <c r="C4034" s="316" t="s">
        <v>1511</v>
      </c>
      <c r="D4034" s="316" t="s">
        <v>1573</v>
      </c>
      <c r="E4034" s="316">
        <v>200</v>
      </c>
      <c r="F4034" s="316" t="s">
        <v>1264</v>
      </c>
      <c r="G4034" s="316" t="s">
        <v>2194</v>
      </c>
    </row>
    <row r="4035" spans="1:7" ht="24">
      <c r="A4035" s="316">
        <v>3</v>
      </c>
      <c r="B4035" s="316"/>
      <c r="C4035" s="316" t="s">
        <v>1649</v>
      </c>
      <c r="D4035" s="316" t="s">
        <v>1573</v>
      </c>
      <c r="E4035" s="316">
        <v>600</v>
      </c>
      <c r="F4035" s="316" t="s">
        <v>1264</v>
      </c>
      <c r="G4035" s="316" t="s">
        <v>2194</v>
      </c>
    </row>
    <row r="4036" spans="1:7">
      <c r="A4036" s="316">
        <v>4</v>
      </c>
      <c r="B4036" s="316"/>
      <c r="C4036" s="316" t="s">
        <v>1651</v>
      </c>
      <c r="D4036" s="316" t="s">
        <v>1652</v>
      </c>
      <c r="E4036" s="316">
        <v>1000</v>
      </c>
      <c r="F4036" s="316" t="s">
        <v>1264</v>
      </c>
      <c r="G4036" s="316" t="s">
        <v>2194</v>
      </c>
    </row>
    <row r="4037" spans="1:7">
      <c r="A4037" s="316">
        <v>5</v>
      </c>
      <c r="B4037" s="316"/>
      <c r="C4037" s="316" t="s">
        <v>1673</v>
      </c>
      <c r="D4037" s="316" t="s">
        <v>2153</v>
      </c>
      <c r="E4037" s="316">
        <v>400</v>
      </c>
      <c r="F4037" s="316" t="s">
        <v>1264</v>
      </c>
      <c r="G4037" s="316" t="s">
        <v>2194</v>
      </c>
    </row>
    <row r="4038" spans="1:7">
      <c r="A4038" s="316">
        <v>6</v>
      </c>
      <c r="B4038" s="316"/>
      <c r="C4038" s="316" t="s">
        <v>1653</v>
      </c>
      <c r="D4038" s="316" t="s">
        <v>1654</v>
      </c>
      <c r="E4038" s="316">
        <v>800</v>
      </c>
      <c r="F4038" s="316" t="s">
        <v>1264</v>
      </c>
      <c r="G4038" s="316" t="s">
        <v>2195</v>
      </c>
    </row>
    <row r="4039" spans="1:7" ht="24">
      <c r="A4039" s="316">
        <v>7</v>
      </c>
      <c r="B4039" s="316"/>
      <c r="C4039" s="316" t="s">
        <v>2168</v>
      </c>
      <c r="D4039" s="316" t="s">
        <v>1575</v>
      </c>
      <c r="E4039" s="316">
        <v>600</v>
      </c>
      <c r="F4039" s="316" t="s">
        <v>1264</v>
      </c>
      <c r="G4039" s="316" t="s">
        <v>2191</v>
      </c>
    </row>
    <row r="4040" spans="1:7" ht="24">
      <c r="A4040" s="316">
        <v>8</v>
      </c>
      <c r="B4040" s="316"/>
      <c r="C4040" s="316" t="s">
        <v>2170</v>
      </c>
      <c r="D4040" s="316" t="s">
        <v>1576</v>
      </c>
      <c r="E4040" s="316">
        <v>150</v>
      </c>
      <c r="F4040" s="316" t="s">
        <v>1264</v>
      </c>
      <c r="G4040" s="316" t="s">
        <v>2191</v>
      </c>
    </row>
    <row r="4041" spans="1:7" ht="24">
      <c r="A4041" s="308" t="s">
        <v>620</v>
      </c>
      <c r="B4041" s="309"/>
      <c r="C4041" s="309"/>
      <c r="D4041" s="335"/>
      <c r="E4041" s="314">
        <f>SUM(E4033:E4040)</f>
        <v>4350</v>
      </c>
      <c r="F4041" s="316" t="s">
        <v>3085</v>
      </c>
      <c r="G4041" s="314" t="s">
        <v>1357</v>
      </c>
    </row>
    <row r="4043" spans="1:7" ht="44.25" customHeight="1">
      <c r="A4043" s="334" t="s">
        <v>2196</v>
      </c>
      <c r="B4043" s="334"/>
      <c r="C4043" s="334"/>
      <c r="D4043" s="334"/>
      <c r="E4043" s="334"/>
      <c r="F4043" s="334"/>
      <c r="G4043" s="334"/>
    </row>
    <row r="4044" spans="1:7" ht="36">
      <c r="A4044" s="301" t="s">
        <v>1551</v>
      </c>
      <c r="B4044" s="301" t="s">
        <v>595</v>
      </c>
      <c r="C4044" s="301" t="s">
        <v>596</v>
      </c>
      <c r="D4044" s="301" t="s">
        <v>597</v>
      </c>
      <c r="E4044" s="301" t="s">
        <v>598</v>
      </c>
      <c r="F4044" s="301" t="s">
        <v>2754</v>
      </c>
      <c r="G4044" s="301" t="s">
        <v>1</v>
      </c>
    </row>
    <row r="4045" spans="1:7">
      <c r="A4045" s="316">
        <v>1</v>
      </c>
      <c r="B4045" s="316"/>
      <c r="C4045" s="316" t="s">
        <v>2127</v>
      </c>
      <c r="D4045" s="316" t="s">
        <v>1569</v>
      </c>
      <c r="E4045" s="316">
        <v>600</v>
      </c>
      <c r="F4045" s="316" t="s">
        <v>1264</v>
      </c>
      <c r="G4045" s="316"/>
    </row>
    <row r="4046" spans="1:7">
      <c r="A4046" s="316">
        <v>2</v>
      </c>
      <c r="B4046" s="316"/>
      <c r="C4046" s="316" t="s">
        <v>1511</v>
      </c>
      <c r="D4046" s="316" t="s">
        <v>1573</v>
      </c>
      <c r="E4046" s="316">
        <v>200</v>
      </c>
      <c r="F4046" s="316" t="s">
        <v>1264</v>
      </c>
      <c r="G4046" s="316" t="s">
        <v>2194</v>
      </c>
    </row>
    <row r="4047" spans="1:7" ht="24">
      <c r="A4047" s="316">
        <v>3</v>
      </c>
      <c r="B4047" s="316"/>
      <c r="C4047" s="316" t="s">
        <v>1649</v>
      </c>
      <c r="D4047" s="316" t="s">
        <v>1573</v>
      </c>
      <c r="E4047" s="316">
        <v>600</v>
      </c>
      <c r="F4047" s="316" t="s">
        <v>1264</v>
      </c>
      <c r="G4047" s="316" t="s">
        <v>2194</v>
      </c>
    </row>
    <row r="4048" spans="1:7">
      <c r="A4048" s="316">
        <v>4</v>
      </c>
      <c r="B4048" s="316"/>
      <c r="C4048" s="316" t="s">
        <v>1651</v>
      </c>
      <c r="D4048" s="316" t="s">
        <v>1652</v>
      </c>
      <c r="E4048" s="316">
        <v>1000</v>
      </c>
      <c r="F4048" s="316" t="s">
        <v>1264</v>
      </c>
      <c r="G4048" s="316" t="s">
        <v>2194</v>
      </c>
    </row>
    <row r="4049" spans="1:7">
      <c r="A4049" s="316">
        <v>5</v>
      </c>
      <c r="B4049" s="316"/>
      <c r="C4049" s="316" t="s">
        <v>1673</v>
      </c>
      <c r="D4049" s="316" t="s">
        <v>2153</v>
      </c>
      <c r="E4049" s="316">
        <v>400</v>
      </c>
      <c r="F4049" s="316" t="s">
        <v>1264</v>
      </c>
      <c r="G4049" s="316" t="s">
        <v>2194</v>
      </c>
    </row>
    <row r="4050" spans="1:7">
      <c r="A4050" s="316">
        <v>6</v>
      </c>
      <c r="B4050" s="316"/>
      <c r="C4050" s="316" t="s">
        <v>1653</v>
      </c>
      <c r="D4050" s="316" t="s">
        <v>1654</v>
      </c>
      <c r="E4050" s="316">
        <v>800</v>
      </c>
      <c r="F4050" s="316" t="s">
        <v>1264</v>
      </c>
      <c r="G4050" s="316" t="s">
        <v>2195</v>
      </c>
    </row>
    <row r="4051" spans="1:7" ht="24">
      <c r="A4051" s="316">
        <v>7</v>
      </c>
      <c r="B4051" s="316"/>
      <c r="C4051" s="316" t="s">
        <v>2168</v>
      </c>
      <c r="D4051" s="316" t="s">
        <v>1575</v>
      </c>
      <c r="E4051" s="316">
        <v>600</v>
      </c>
      <c r="F4051" s="316" t="s">
        <v>1264</v>
      </c>
      <c r="G4051" s="316" t="s">
        <v>2191</v>
      </c>
    </row>
    <row r="4052" spans="1:7" ht="24">
      <c r="A4052" s="316">
        <v>8</v>
      </c>
      <c r="B4052" s="316"/>
      <c r="C4052" s="316" t="s">
        <v>2170</v>
      </c>
      <c r="D4052" s="316" t="s">
        <v>1576</v>
      </c>
      <c r="E4052" s="316">
        <v>150</v>
      </c>
      <c r="F4052" s="316" t="s">
        <v>1264</v>
      </c>
      <c r="G4052" s="316" t="s">
        <v>2191</v>
      </c>
    </row>
    <row r="4053" spans="1:7" ht="24">
      <c r="A4053" s="316">
        <v>9</v>
      </c>
      <c r="B4053" s="316"/>
      <c r="C4053" s="316" t="s">
        <v>1676</v>
      </c>
      <c r="D4053" s="316" t="s">
        <v>2173</v>
      </c>
      <c r="E4053" s="316">
        <v>1200</v>
      </c>
      <c r="F4053" s="316" t="s">
        <v>1259</v>
      </c>
      <c r="G4053" s="316" t="s">
        <v>2174</v>
      </c>
    </row>
    <row r="4054" spans="1:7">
      <c r="A4054" s="316">
        <v>10</v>
      </c>
      <c r="B4054" s="316"/>
      <c r="C4054" s="316" t="s">
        <v>2197</v>
      </c>
      <c r="D4054" s="316" t="s">
        <v>2198</v>
      </c>
      <c r="E4054" s="316">
        <v>1800</v>
      </c>
      <c r="F4054" s="316" t="s">
        <v>1264</v>
      </c>
      <c r="G4054" s="316" t="s">
        <v>2199</v>
      </c>
    </row>
    <row r="4055" spans="1:7">
      <c r="A4055" s="316">
        <v>11</v>
      </c>
      <c r="B4055" s="316"/>
      <c r="C4055" s="316" t="s">
        <v>1625</v>
      </c>
      <c r="D4055" s="316" t="s">
        <v>1576</v>
      </c>
      <c r="E4055" s="316">
        <v>1050</v>
      </c>
      <c r="F4055" s="316" t="s">
        <v>1264</v>
      </c>
      <c r="G4055" s="316" t="s">
        <v>2175</v>
      </c>
    </row>
    <row r="4056" spans="1:7" ht="24">
      <c r="A4056" s="308" t="s">
        <v>620</v>
      </c>
      <c r="B4056" s="309"/>
      <c r="C4056" s="309"/>
      <c r="D4056" s="335"/>
      <c r="E4056" s="314">
        <f>SUM(E4045:E4055)</f>
        <v>8400</v>
      </c>
      <c r="F4056" s="316" t="s">
        <v>3085</v>
      </c>
      <c r="G4056" s="314" t="s">
        <v>1357</v>
      </c>
    </row>
    <row r="4058" spans="1:7" ht="18.75">
      <c r="A4058" s="334" t="s">
        <v>2200</v>
      </c>
      <c r="B4058" s="334"/>
      <c r="C4058" s="334"/>
      <c r="D4058" s="334"/>
      <c r="E4058" s="334"/>
      <c r="F4058" s="334"/>
      <c r="G4058" s="334"/>
    </row>
    <row r="4059" spans="1:7" ht="36">
      <c r="A4059" s="301" t="s">
        <v>1551</v>
      </c>
      <c r="B4059" s="301" t="s">
        <v>595</v>
      </c>
      <c r="C4059" s="301" t="s">
        <v>596</v>
      </c>
      <c r="D4059" s="301" t="s">
        <v>597</v>
      </c>
      <c r="E4059" s="301" t="s">
        <v>598</v>
      </c>
      <c r="F4059" s="301" t="s">
        <v>2754</v>
      </c>
      <c r="G4059" s="301" t="s">
        <v>1</v>
      </c>
    </row>
    <row r="4060" spans="1:7">
      <c r="A4060" s="316">
        <v>1</v>
      </c>
      <c r="B4060" s="316"/>
      <c r="C4060" s="316" t="s">
        <v>2127</v>
      </c>
      <c r="D4060" s="316" t="s">
        <v>1569</v>
      </c>
      <c r="E4060" s="316">
        <v>600</v>
      </c>
      <c r="F4060" s="316" t="s">
        <v>1264</v>
      </c>
      <c r="G4060" s="316"/>
    </row>
    <row r="4061" spans="1:7">
      <c r="A4061" s="316">
        <v>2</v>
      </c>
      <c r="B4061" s="316"/>
      <c r="C4061" s="316" t="s">
        <v>1650</v>
      </c>
      <c r="D4061" s="316" t="s">
        <v>1573</v>
      </c>
      <c r="E4061" s="316">
        <v>800</v>
      </c>
      <c r="F4061" s="316" t="s">
        <v>1264</v>
      </c>
      <c r="G4061" s="316"/>
    </row>
    <row r="4062" spans="1:7">
      <c r="A4062" s="316">
        <v>3</v>
      </c>
      <c r="B4062" s="316"/>
      <c r="C4062" s="316" t="s">
        <v>1653</v>
      </c>
      <c r="D4062" s="316" t="s">
        <v>1654</v>
      </c>
      <c r="E4062" s="316">
        <v>800</v>
      </c>
      <c r="F4062" s="316" t="s">
        <v>1264</v>
      </c>
      <c r="G4062" s="316" t="s">
        <v>2195</v>
      </c>
    </row>
    <row r="4063" spans="1:7">
      <c r="A4063" s="316">
        <v>4</v>
      </c>
      <c r="B4063" s="316"/>
      <c r="C4063" s="316" t="s">
        <v>1570</v>
      </c>
      <c r="D4063" s="316" t="s">
        <v>1571</v>
      </c>
      <c r="E4063" s="316">
        <v>300</v>
      </c>
      <c r="F4063" s="316" t="s">
        <v>1264</v>
      </c>
      <c r="G4063" s="316" t="s">
        <v>2201</v>
      </c>
    </row>
    <row r="4064" spans="1:7" ht="24">
      <c r="A4064" s="316">
        <v>5</v>
      </c>
      <c r="B4064" s="316"/>
      <c r="C4064" s="316" t="s">
        <v>1926</v>
      </c>
      <c r="D4064" s="316" t="s">
        <v>1663</v>
      </c>
      <c r="E4064" s="316">
        <f>500*2</f>
        <v>1000</v>
      </c>
      <c r="F4064" s="316" t="s">
        <v>789</v>
      </c>
      <c r="G4064" s="316" t="s">
        <v>2201</v>
      </c>
    </row>
    <row r="4065" spans="1:7" ht="24">
      <c r="A4065" s="316">
        <v>6</v>
      </c>
      <c r="B4065" s="316"/>
      <c r="C4065" s="316" t="s">
        <v>2168</v>
      </c>
      <c r="D4065" s="316" t="s">
        <v>1575</v>
      </c>
      <c r="E4065" s="316">
        <v>600</v>
      </c>
      <c r="F4065" s="316" t="s">
        <v>1264</v>
      </c>
      <c r="G4065" s="316" t="s">
        <v>2191</v>
      </c>
    </row>
    <row r="4066" spans="1:7" ht="24">
      <c r="A4066" s="316">
        <v>7</v>
      </c>
      <c r="B4066" s="316"/>
      <c r="C4066" s="316" t="s">
        <v>2170</v>
      </c>
      <c r="D4066" s="316" t="s">
        <v>1576</v>
      </c>
      <c r="E4066" s="316">
        <v>150</v>
      </c>
      <c r="F4066" s="316" t="s">
        <v>1264</v>
      </c>
      <c r="G4066" s="316" t="s">
        <v>2191</v>
      </c>
    </row>
    <row r="4067" spans="1:7" ht="24">
      <c r="A4067" s="308" t="s">
        <v>620</v>
      </c>
      <c r="B4067" s="309"/>
      <c r="C4067" s="309"/>
      <c r="D4067" s="335"/>
      <c r="E4067" s="316">
        <f>SUM(E4060:E4066)</f>
        <v>4250</v>
      </c>
      <c r="F4067" s="316" t="s">
        <v>3085</v>
      </c>
      <c r="G4067" s="314" t="s">
        <v>1357</v>
      </c>
    </row>
    <row r="4069" spans="1:7" ht="37.5" customHeight="1">
      <c r="A4069" s="334" t="s">
        <v>2202</v>
      </c>
      <c r="B4069" s="334"/>
      <c r="C4069" s="334"/>
      <c r="D4069" s="334"/>
      <c r="E4069" s="334"/>
      <c r="F4069" s="334"/>
      <c r="G4069" s="334"/>
    </row>
    <row r="4070" spans="1:7" ht="36">
      <c r="A4070" s="301" t="s">
        <v>1551</v>
      </c>
      <c r="B4070" s="301" t="s">
        <v>595</v>
      </c>
      <c r="C4070" s="301" t="s">
        <v>596</v>
      </c>
      <c r="D4070" s="301" t="s">
        <v>597</v>
      </c>
      <c r="E4070" s="301" t="s">
        <v>598</v>
      </c>
      <c r="F4070" s="301" t="s">
        <v>2754</v>
      </c>
      <c r="G4070" s="301" t="s">
        <v>1</v>
      </c>
    </row>
    <row r="4071" spans="1:7">
      <c r="A4071" s="314">
        <v>1</v>
      </c>
      <c r="B4071" s="316"/>
      <c r="C4071" s="316" t="s">
        <v>2127</v>
      </c>
      <c r="D4071" s="316" t="s">
        <v>1569</v>
      </c>
      <c r="E4071" s="316">
        <v>600</v>
      </c>
      <c r="F4071" s="316" t="s">
        <v>1264</v>
      </c>
      <c r="G4071" s="316"/>
    </row>
    <row r="4072" spans="1:7">
      <c r="A4072" s="314">
        <v>2</v>
      </c>
      <c r="B4072" s="316"/>
      <c r="C4072" s="316" t="s">
        <v>1650</v>
      </c>
      <c r="D4072" s="316" t="s">
        <v>1573</v>
      </c>
      <c r="E4072" s="316">
        <v>800</v>
      </c>
      <c r="F4072" s="316" t="s">
        <v>1264</v>
      </c>
      <c r="G4072" s="316"/>
    </row>
    <row r="4073" spans="1:7">
      <c r="A4073" s="314">
        <v>3</v>
      </c>
      <c r="B4073" s="316"/>
      <c r="C4073" s="316" t="s">
        <v>1653</v>
      </c>
      <c r="D4073" s="316" t="s">
        <v>1654</v>
      </c>
      <c r="E4073" s="316">
        <v>800</v>
      </c>
      <c r="F4073" s="316" t="s">
        <v>1264</v>
      </c>
      <c r="G4073" s="316" t="s">
        <v>2195</v>
      </c>
    </row>
    <row r="4074" spans="1:7">
      <c r="A4074" s="314">
        <v>4</v>
      </c>
      <c r="B4074" s="316"/>
      <c r="C4074" s="316" t="s">
        <v>1570</v>
      </c>
      <c r="D4074" s="316" t="s">
        <v>1571</v>
      </c>
      <c r="E4074" s="316">
        <v>300</v>
      </c>
      <c r="F4074" s="316" t="s">
        <v>1264</v>
      </c>
      <c r="G4074" s="316" t="s">
        <v>2201</v>
      </c>
    </row>
    <row r="4075" spans="1:7" ht="24">
      <c r="A4075" s="314">
        <v>5</v>
      </c>
      <c r="B4075" s="316"/>
      <c r="C4075" s="316" t="s">
        <v>1926</v>
      </c>
      <c r="D4075" s="316" t="s">
        <v>1663</v>
      </c>
      <c r="E4075" s="316">
        <f>500*2</f>
        <v>1000</v>
      </c>
      <c r="F4075" s="316" t="s">
        <v>789</v>
      </c>
      <c r="G4075" s="316" t="s">
        <v>2201</v>
      </c>
    </row>
    <row r="4076" spans="1:7" ht="24">
      <c r="A4076" s="314">
        <v>6</v>
      </c>
      <c r="B4076" s="316"/>
      <c r="C4076" s="316" t="s">
        <v>2168</v>
      </c>
      <c r="D4076" s="316" t="s">
        <v>1575</v>
      </c>
      <c r="E4076" s="316">
        <v>600</v>
      </c>
      <c r="F4076" s="316" t="s">
        <v>1264</v>
      </c>
      <c r="G4076" s="316" t="s">
        <v>2191</v>
      </c>
    </row>
    <row r="4077" spans="1:7" ht="24">
      <c r="A4077" s="314">
        <v>7</v>
      </c>
      <c r="B4077" s="316"/>
      <c r="C4077" s="316" t="s">
        <v>2170</v>
      </c>
      <c r="D4077" s="316" t="s">
        <v>1576</v>
      </c>
      <c r="E4077" s="316">
        <v>150</v>
      </c>
      <c r="F4077" s="316" t="s">
        <v>1264</v>
      </c>
      <c r="G4077" s="316" t="s">
        <v>2191</v>
      </c>
    </row>
    <row r="4078" spans="1:7" ht="24">
      <c r="A4078" s="314">
        <v>8</v>
      </c>
      <c r="B4078" s="316"/>
      <c r="C4078" s="316" t="s">
        <v>1676</v>
      </c>
      <c r="D4078" s="316" t="s">
        <v>2173</v>
      </c>
      <c r="E4078" s="316">
        <v>1200</v>
      </c>
      <c r="F4078" s="316" t="s">
        <v>1259</v>
      </c>
      <c r="G4078" s="316" t="s">
        <v>2174</v>
      </c>
    </row>
    <row r="4079" spans="1:7">
      <c r="A4079" s="314">
        <v>9</v>
      </c>
      <c r="B4079" s="316"/>
      <c r="C4079" s="316" t="s">
        <v>2197</v>
      </c>
      <c r="D4079" s="316" t="s">
        <v>2198</v>
      </c>
      <c r="E4079" s="316">
        <v>1800</v>
      </c>
      <c r="F4079" s="316" t="s">
        <v>1264</v>
      </c>
      <c r="G4079" s="316" t="s">
        <v>2199</v>
      </c>
    </row>
    <row r="4080" spans="1:7">
      <c r="A4080" s="314">
        <v>10</v>
      </c>
      <c r="B4080" s="316"/>
      <c r="C4080" s="316" t="s">
        <v>1625</v>
      </c>
      <c r="D4080" s="316" t="s">
        <v>1576</v>
      </c>
      <c r="E4080" s="316">
        <v>1050</v>
      </c>
      <c r="F4080" s="316" t="s">
        <v>1264</v>
      </c>
      <c r="G4080" s="316" t="s">
        <v>2175</v>
      </c>
    </row>
    <row r="4081" spans="1:7" ht="24">
      <c r="A4081" s="308" t="s">
        <v>620</v>
      </c>
      <c r="B4081" s="309"/>
      <c r="C4081" s="309"/>
      <c r="D4081" s="335"/>
      <c r="E4081" s="314">
        <f>SUM(E4071:E4080)</f>
        <v>8300</v>
      </c>
      <c r="F4081" s="316" t="s">
        <v>3085</v>
      </c>
      <c r="G4081" s="314" t="s">
        <v>1357</v>
      </c>
    </row>
    <row r="4083" spans="1:7" ht="18.75">
      <c r="A4083" s="334" t="s">
        <v>2203</v>
      </c>
      <c r="B4083" s="334"/>
      <c r="C4083" s="334"/>
      <c r="D4083" s="334"/>
      <c r="E4083" s="334"/>
      <c r="F4083" s="334"/>
      <c r="G4083" s="334"/>
    </row>
    <row r="4084" spans="1:7" ht="36">
      <c r="A4084" s="301" t="s">
        <v>1551</v>
      </c>
      <c r="B4084" s="301" t="s">
        <v>595</v>
      </c>
      <c r="C4084" s="301" t="s">
        <v>596</v>
      </c>
      <c r="D4084" s="301" t="s">
        <v>597</v>
      </c>
      <c r="E4084" s="301" t="s">
        <v>598</v>
      </c>
      <c r="F4084" s="301" t="s">
        <v>2754</v>
      </c>
      <c r="G4084" s="301" t="s">
        <v>786</v>
      </c>
    </row>
    <row r="4085" spans="1:7">
      <c r="A4085" s="314">
        <v>1</v>
      </c>
      <c r="B4085" s="316"/>
      <c r="C4085" s="316" t="s">
        <v>2168</v>
      </c>
      <c r="D4085" s="316" t="s">
        <v>1575</v>
      </c>
      <c r="E4085" s="316">
        <v>600</v>
      </c>
      <c r="F4085" s="316" t="s">
        <v>1264</v>
      </c>
      <c r="G4085" s="316"/>
    </row>
    <row r="4086" spans="1:7">
      <c r="A4086" s="314">
        <v>2</v>
      </c>
      <c r="B4086" s="316"/>
      <c r="C4086" s="316" t="s">
        <v>2170</v>
      </c>
      <c r="D4086" s="316" t="s">
        <v>1576</v>
      </c>
      <c r="E4086" s="316">
        <v>150</v>
      </c>
      <c r="F4086" s="316" t="s">
        <v>1264</v>
      </c>
      <c r="G4086" s="316"/>
    </row>
    <row r="4087" spans="1:7" ht="24">
      <c r="A4087" s="308" t="s">
        <v>620</v>
      </c>
      <c r="B4087" s="309"/>
      <c r="C4087" s="309"/>
      <c r="D4087" s="335"/>
      <c r="E4087" s="314">
        <f>SUM(E4085:E4086)</f>
        <v>750</v>
      </c>
      <c r="F4087" s="316" t="s">
        <v>3085</v>
      </c>
      <c r="G4087" s="314" t="s">
        <v>1357</v>
      </c>
    </row>
  </sheetData>
  <mergeCells count="582">
    <mergeCell ref="A4043:G4043"/>
    <mergeCell ref="A4056:C4056"/>
    <mergeCell ref="A4058:G4058"/>
    <mergeCell ref="A4067:C4067"/>
    <mergeCell ref="A4069:G4069"/>
    <mergeCell ref="A4081:C4081"/>
    <mergeCell ref="A4083:G4083"/>
    <mergeCell ref="A4087:C4087"/>
    <mergeCell ref="A641:A642"/>
    <mergeCell ref="A2190:A2191"/>
    <mergeCell ref="A2208:A2209"/>
    <mergeCell ref="A2225:A2226"/>
    <mergeCell ref="A2245:A2246"/>
    <mergeCell ref="A2260:A2261"/>
    <mergeCell ref="A2375:A2376"/>
    <mergeCell ref="A2380:A2381"/>
    <mergeCell ref="A2395:A2396"/>
    <mergeCell ref="A2401:A2402"/>
    <mergeCell ref="A2419:A2429"/>
    <mergeCell ref="A2430:A2432"/>
    <mergeCell ref="A2980:A2981"/>
    <mergeCell ref="A2994:A2995"/>
    <mergeCell ref="A3210:A3211"/>
    <mergeCell ref="B2190:B2191"/>
    <mergeCell ref="A3992:C3992"/>
    <mergeCell ref="A3994:G3994"/>
    <mergeCell ref="A4009:C4009"/>
    <mergeCell ref="A4011:G4011"/>
    <mergeCell ref="A4022:C4022"/>
    <mergeCell ref="A4024:G4024"/>
    <mergeCell ref="A4029:C4029"/>
    <mergeCell ref="A4031:G4031"/>
    <mergeCell ref="A4041:C4041"/>
    <mergeCell ref="A3927:G3927"/>
    <mergeCell ref="A3940:C3940"/>
    <mergeCell ref="A3942:G3942"/>
    <mergeCell ref="A3953:C3953"/>
    <mergeCell ref="A3955:G3955"/>
    <mergeCell ref="A3962:C3962"/>
    <mergeCell ref="A3964:G3964"/>
    <mergeCell ref="A3976:C3976"/>
    <mergeCell ref="A3978:G3978"/>
    <mergeCell ref="A3871:C3871"/>
    <mergeCell ref="A3873:G3873"/>
    <mergeCell ref="A3883:C3883"/>
    <mergeCell ref="A3885:G3885"/>
    <mergeCell ref="A3896:C3896"/>
    <mergeCell ref="A3898:G3898"/>
    <mergeCell ref="A3909:C3909"/>
    <mergeCell ref="A3911:G3911"/>
    <mergeCell ref="A3925:C3925"/>
    <mergeCell ref="A3800:G3800"/>
    <mergeCell ref="A3815:C3815"/>
    <mergeCell ref="A3817:G3817"/>
    <mergeCell ref="A3828:C3828"/>
    <mergeCell ref="A3830:G3830"/>
    <mergeCell ref="A3843:C3843"/>
    <mergeCell ref="A3845:G3845"/>
    <mergeCell ref="A3858:C3858"/>
    <mergeCell ref="A3860:G3860"/>
    <mergeCell ref="A3751:C3751"/>
    <mergeCell ref="A3753:G3753"/>
    <mergeCell ref="A3759:C3759"/>
    <mergeCell ref="A3761:G3761"/>
    <mergeCell ref="A3764:C3764"/>
    <mergeCell ref="A3766:G3766"/>
    <mergeCell ref="A3781:C3781"/>
    <mergeCell ref="A3783:G3783"/>
    <mergeCell ref="A3798:C3798"/>
    <mergeCell ref="A3669:G3669"/>
    <mergeCell ref="A3682:C3682"/>
    <mergeCell ref="A3684:G3684"/>
    <mergeCell ref="A3697:C3697"/>
    <mergeCell ref="A3699:G3699"/>
    <mergeCell ref="A3715:C3715"/>
    <mergeCell ref="A3717:G3717"/>
    <mergeCell ref="A3733:C3733"/>
    <mergeCell ref="A3735:G3735"/>
    <mergeCell ref="A3601:C3601"/>
    <mergeCell ref="A3603:G3603"/>
    <mergeCell ref="A3618:C3618"/>
    <mergeCell ref="A3620:G3620"/>
    <mergeCell ref="A3635:C3635"/>
    <mergeCell ref="A3637:G3637"/>
    <mergeCell ref="A3652:C3652"/>
    <mergeCell ref="A3654:G3654"/>
    <mergeCell ref="A3667:C3667"/>
    <mergeCell ref="A3535:G3535"/>
    <mergeCell ref="A3548:C3548"/>
    <mergeCell ref="A3550:G3550"/>
    <mergeCell ref="A3558:C3558"/>
    <mergeCell ref="A3560:G3560"/>
    <mergeCell ref="A3573:C3573"/>
    <mergeCell ref="A3575:G3575"/>
    <mergeCell ref="A3587:C3587"/>
    <mergeCell ref="A3589:G3589"/>
    <mergeCell ref="A3450:C3450"/>
    <mergeCell ref="A3453:G3453"/>
    <mergeCell ref="A3475:C3475"/>
    <mergeCell ref="A3477:G3477"/>
    <mergeCell ref="A3496:C3496"/>
    <mergeCell ref="A3498:G3498"/>
    <mergeCell ref="A3518:C3518"/>
    <mergeCell ref="A3520:G3520"/>
    <mergeCell ref="A3533:C3533"/>
    <mergeCell ref="A3352:G3352"/>
    <mergeCell ref="A3368:C3368"/>
    <mergeCell ref="A3371:G3371"/>
    <mergeCell ref="A3385:C3385"/>
    <mergeCell ref="A3387:G3387"/>
    <mergeCell ref="A3402:C3402"/>
    <mergeCell ref="A3404:G3404"/>
    <mergeCell ref="A3425:C3425"/>
    <mergeCell ref="A3428:G3428"/>
    <mergeCell ref="A3273:C3273"/>
    <mergeCell ref="A3275:G3275"/>
    <mergeCell ref="A3292:C3292"/>
    <mergeCell ref="A3294:G3294"/>
    <mergeCell ref="A3312:C3312"/>
    <mergeCell ref="A3314:G3314"/>
    <mergeCell ref="A3332:C3332"/>
    <mergeCell ref="A3334:G3334"/>
    <mergeCell ref="A3350:C3350"/>
    <mergeCell ref="A3176:G3176"/>
    <mergeCell ref="A3190:C3190"/>
    <mergeCell ref="A3192:G3192"/>
    <mergeCell ref="A3218:C3218"/>
    <mergeCell ref="A3220:G3220"/>
    <mergeCell ref="A3233:C3233"/>
    <mergeCell ref="A3235:G3235"/>
    <mergeCell ref="A3253:C3253"/>
    <mergeCell ref="A3255:G3255"/>
    <mergeCell ref="A3146:C3146"/>
    <mergeCell ref="A3148:G3148"/>
    <mergeCell ref="A3151:C3151"/>
    <mergeCell ref="A3153:G3153"/>
    <mergeCell ref="A3156:C3156"/>
    <mergeCell ref="A3158:G3158"/>
    <mergeCell ref="A3162:C3162"/>
    <mergeCell ref="A3164:G3164"/>
    <mergeCell ref="A3174:C3174"/>
    <mergeCell ref="A3097:G3097"/>
    <mergeCell ref="A3111:C3111"/>
    <mergeCell ref="A3113:G3113"/>
    <mergeCell ref="A3120:C3120"/>
    <mergeCell ref="A3122:G3122"/>
    <mergeCell ref="A3130:C3130"/>
    <mergeCell ref="A3132:G3132"/>
    <mergeCell ref="A3138:C3138"/>
    <mergeCell ref="A3140:G3140"/>
    <mergeCell ref="A3034:C3034"/>
    <mergeCell ref="A3036:G3036"/>
    <mergeCell ref="A3053:C3053"/>
    <mergeCell ref="A3055:G3055"/>
    <mergeCell ref="A3066:C3066"/>
    <mergeCell ref="A3068:G3068"/>
    <mergeCell ref="A3080:C3080"/>
    <mergeCell ref="A3082:G3082"/>
    <mergeCell ref="A3095:C3095"/>
    <mergeCell ref="A2950:G2950"/>
    <mergeCell ref="A2968:C2968"/>
    <mergeCell ref="A2970:G2970"/>
    <mergeCell ref="A2983:C2983"/>
    <mergeCell ref="A2985:G2985"/>
    <mergeCell ref="A2997:C2997"/>
    <mergeCell ref="A2999:G2999"/>
    <mergeCell ref="A3013:C3013"/>
    <mergeCell ref="A3015:G3015"/>
    <mergeCell ref="A2881:C2881"/>
    <mergeCell ref="A2883:G2883"/>
    <mergeCell ref="A2897:C2897"/>
    <mergeCell ref="A2899:G2899"/>
    <mergeCell ref="A2913:C2913"/>
    <mergeCell ref="A2915:G2915"/>
    <mergeCell ref="A2928:C2928"/>
    <mergeCell ref="A2930:G2930"/>
    <mergeCell ref="A2948:C2948"/>
    <mergeCell ref="A2833:G2833"/>
    <mergeCell ref="A2836:C2836"/>
    <mergeCell ref="A2838:G2838"/>
    <mergeCell ref="A2849:C2849"/>
    <mergeCell ref="A2851:G2851"/>
    <mergeCell ref="A2858:C2858"/>
    <mergeCell ref="A2860:G2860"/>
    <mergeCell ref="A2870:C2870"/>
    <mergeCell ref="A2872:G2872"/>
    <mergeCell ref="A2794:C2794"/>
    <mergeCell ref="A2796:G2796"/>
    <mergeCell ref="A2802:C2802"/>
    <mergeCell ref="A2804:G2804"/>
    <mergeCell ref="A2810:C2810"/>
    <mergeCell ref="A2812:G2812"/>
    <mergeCell ref="A2823:C2823"/>
    <mergeCell ref="A2825:G2825"/>
    <mergeCell ref="A2831:C2831"/>
    <mergeCell ref="A2751:G2751"/>
    <mergeCell ref="A2756:C2756"/>
    <mergeCell ref="A2758:G2758"/>
    <mergeCell ref="A2767:C2767"/>
    <mergeCell ref="A2769:G2769"/>
    <mergeCell ref="A2775:C2775"/>
    <mergeCell ref="A2777:G2777"/>
    <mergeCell ref="A2786:C2786"/>
    <mergeCell ref="A2788:G2788"/>
    <mergeCell ref="A2718:C2718"/>
    <mergeCell ref="A2720:G2720"/>
    <mergeCell ref="A2726:C2726"/>
    <mergeCell ref="A2728:G2728"/>
    <mergeCell ref="A2734:C2734"/>
    <mergeCell ref="A2736:G2736"/>
    <mergeCell ref="A2741:C2741"/>
    <mergeCell ref="A2743:G2743"/>
    <mergeCell ref="A2749:C2749"/>
    <mergeCell ref="A2661:G2661"/>
    <mergeCell ref="A2678:C2678"/>
    <mergeCell ref="A2680:G2680"/>
    <mergeCell ref="A2687:C2687"/>
    <mergeCell ref="A2689:G2689"/>
    <mergeCell ref="A2698:C2698"/>
    <mergeCell ref="A2700:G2700"/>
    <mergeCell ref="A2710:C2710"/>
    <mergeCell ref="A2713:G2713"/>
    <mergeCell ref="A2594:C2594"/>
    <mergeCell ref="A2596:G2596"/>
    <mergeCell ref="A2611:C2611"/>
    <mergeCell ref="A2613:G2613"/>
    <mergeCell ref="A2623:C2623"/>
    <mergeCell ref="A2625:G2625"/>
    <mergeCell ref="A2640:C2640"/>
    <mergeCell ref="A2642:G2642"/>
    <mergeCell ref="A2659:C2659"/>
    <mergeCell ref="A2544:G2544"/>
    <mergeCell ref="A2556:C2556"/>
    <mergeCell ref="A2558:G2558"/>
    <mergeCell ref="A2566:C2566"/>
    <mergeCell ref="A2568:G2568"/>
    <mergeCell ref="A2572:C2572"/>
    <mergeCell ref="A2574:G2574"/>
    <mergeCell ref="A2577:C2577"/>
    <mergeCell ref="A2579:G2579"/>
    <mergeCell ref="A2479:C2479"/>
    <mergeCell ref="A2481:G2481"/>
    <mergeCell ref="A2502:C2502"/>
    <mergeCell ref="A2504:G2504"/>
    <mergeCell ref="A2516:C2516"/>
    <mergeCell ref="A2518:G2518"/>
    <mergeCell ref="A2528:C2528"/>
    <mergeCell ref="A2530:G2530"/>
    <mergeCell ref="A2542:C2542"/>
    <mergeCell ref="A2392:G2392"/>
    <mergeCell ref="A2408:C2408"/>
    <mergeCell ref="A2410:G2410"/>
    <mergeCell ref="A2436:C2436"/>
    <mergeCell ref="A2438:G2438"/>
    <mergeCell ref="A2446:C2446"/>
    <mergeCell ref="A2448:G2448"/>
    <mergeCell ref="A2458:C2458"/>
    <mergeCell ref="A2460:G2460"/>
    <mergeCell ref="B2395:B2396"/>
    <mergeCell ref="B2401:B2402"/>
    <mergeCell ref="D2395:D2396"/>
    <mergeCell ref="D2401:D2402"/>
    <mergeCell ref="A2324:C2324"/>
    <mergeCell ref="A2326:G2326"/>
    <mergeCell ref="A2338:C2338"/>
    <mergeCell ref="A2340:G2340"/>
    <mergeCell ref="A2354:C2354"/>
    <mergeCell ref="A2357:G2357"/>
    <mergeCell ref="A2369:C2369"/>
    <mergeCell ref="A2371:G2371"/>
    <mergeCell ref="A2390:C2390"/>
    <mergeCell ref="B2375:B2376"/>
    <mergeCell ref="B2380:B2381"/>
    <mergeCell ref="A2269:G2269"/>
    <mergeCell ref="A2275:C2275"/>
    <mergeCell ref="A2277:G2277"/>
    <mergeCell ref="A2285:C2285"/>
    <mergeCell ref="A2287:G2287"/>
    <mergeCell ref="A2297:C2297"/>
    <mergeCell ref="A2299:G2299"/>
    <mergeCell ref="A2309:C2309"/>
    <mergeCell ref="A2312:G2312"/>
    <mergeCell ref="A2196:C2196"/>
    <mergeCell ref="A2198:G2198"/>
    <mergeCell ref="A2214:C2214"/>
    <mergeCell ref="A2216:G2216"/>
    <mergeCell ref="A2233:C2233"/>
    <mergeCell ref="A2235:G2235"/>
    <mergeCell ref="A2251:C2251"/>
    <mergeCell ref="A2253:G2253"/>
    <mergeCell ref="A2267:C2267"/>
    <mergeCell ref="B2208:B2209"/>
    <mergeCell ref="B2225:B2226"/>
    <mergeCell ref="B2245:B2246"/>
    <mergeCell ref="A2114:G2114"/>
    <mergeCell ref="A2127:C2127"/>
    <mergeCell ref="A2129:G2129"/>
    <mergeCell ref="A2141:C2141"/>
    <mergeCell ref="A2143:G2143"/>
    <mergeCell ref="A2157:C2157"/>
    <mergeCell ref="A2159:G2159"/>
    <mergeCell ref="A2179:C2179"/>
    <mergeCell ref="A2181:G2181"/>
    <mergeCell ref="A2036:C2036"/>
    <mergeCell ref="A2038:G2038"/>
    <mergeCell ref="A2054:C2054"/>
    <mergeCell ref="A2057:G2057"/>
    <mergeCell ref="A2075:C2075"/>
    <mergeCell ref="A2077:G2077"/>
    <mergeCell ref="A2096:C2096"/>
    <mergeCell ref="A2098:G2098"/>
    <mergeCell ref="A2112:C2112"/>
    <mergeCell ref="A1942:G1942"/>
    <mergeCell ref="A1959:C1959"/>
    <mergeCell ref="A1961:G1961"/>
    <mergeCell ref="A1982:C1982"/>
    <mergeCell ref="A1984:G1984"/>
    <mergeCell ref="A2005:C2005"/>
    <mergeCell ref="A2007:G2007"/>
    <mergeCell ref="A2015:C2015"/>
    <mergeCell ref="A2017:G2017"/>
    <mergeCell ref="A1885:C1885"/>
    <mergeCell ref="A1887:G1887"/>
    <mergeCell ref="A1902:C1902"/>
    <mergeCell ref="A1904:G1904"/>
    <mergeCell ref="A1918:C1918"/>
    <mergeCell ref="A1920:G1920"/>
    <mergeCell ref="A1931:C1931"/>
    <mergeCell ref="A1933:G1933"/>
    <mergeCell ref="A1940:C1940"/>
    <mergeCell ref="A1808:G1808"/>
    <mergeCell ref="A1815:C1815"/>
    <mergeCell ref="A1817:G1817"/>
    <mergeCell ref="A1834:C1834"/>
    <mergeCell ref="A1836:G1836"/>
    <mergeCell ref="A1852:C1852"/>
    <mergeCell ref="A1854:G1854"/>
    <mergeCell ref="A1875:C1875"/>
    <mergeCell ref="A1877:G1877"/>
    <mergeCell ref="A1759:G1759"/>
    <mergeCell ref="A1774:C1774"/>
    <mergeCell ref="A1776:G1776"/>
    <mergeCell ref="A1786:C1786"/>
    <mergeCell ref="B1787:G1787"/>
    <mergeCell ref="A1790:G1790"/>
    <mergeCell ref="A1800:C1800"/>
    <mergeCell ref="A1802:G1802"/>
    <mergeCell ref="A1806:C1806"/>
    <mergeCell ref="A1710:C1710"/>
    <mergeCell ref="A1712:G1712"/>
    <mergeCell ref="A1721:C1721"/>
    <mergeCell ref="A1723:G1723"/>
    <mergeCell ref="A1734:C1734"/>
    <mergeCell ref="A1736:G1736"/>
    <mergeCell ref="A1740:C1740"/>
    <mergeCell ref="A1742:G1742"/>
    <mergeCell ref="A1757:C1757"/>
    <mergeCell ref="A1650:G1650"/>
    <mergeCell ref="A1661:C1661"/>
    <mergeCell ref="A1663:G1663"/>
    <mergeCell ref="A1675:C1675"/>
    <mergeCell ref="A1677:G1677"/>
    <mergeCell ref="A1687:C1687"/>
    <mergeCell ref="A1689:G1689"/>
    <mergeCell ref="A1699:C1699"/>
    <mergeCell ref="A1701:G1701"/>
    <mergeCell ref="A1603:G1603"/>
    <mergeCell ref="A1610:C1610"/>
    <mergeCell ref="A1612:G1612"/>
    <mergeCell ref="A1619:C1619"/>
    <mergeCell ref="A1621:G1621"/>
    <mergeCell ref="A1630:C1630"/>
    <mergeCell ref="A1632:G1632"/>
    <mergeCell ref="A1641:C1641"/>
    <mergeCell ref="A1643:G1643"/>
    <mergeCell ref="A1523:C1523"/>
    <mergeCell ref="A1525:G1525"/>
    <mergeCell ref="A1547:C1547"/>
    <mergeCell ref="A1549:G1549"/>
    <mergeCell ref="A1569:C1569"/>
    <mergeCell ref="A1571:G1571"/>
    <mergeCell ref="A1591:C1591"/>
    <mergeCell ref="A1593:G1593"/>
    <mergeCell ref="A1601:C1601"/>
    <mergeCell ref="A1461:G1461"/>
    <mergeCell ref="A1474:C1474"/>
    <mergeCell ref="A1476:G1476"/>
    <mergeCell ref="A1488:C1488"/>
    <mergeCell ref="A1490:G1490"/>
    <mergeCell ref="A1497:C1497"/>
    <mergeCell ref="A1501:G1501"/>
    <mergeCell ref="A1510:C1510"/>
    <mergeCell ref="A1512:G1512"/>
    <mergeCell ref="A1401:C1401"/>
    <mergeCell ref="A1403:G1403"/>
    <mergeCell ref="A1418:C1418"/>
    <mergeCell ref="A1420:G1420"/>
    <mergeCell ref="A1437:C1437"/>
    <mergeCell ref="A1439:G1439"/>
    <mergeCell ref="A1451:C1451"/>
    <mergeCell ref="A1453:G1453"/>
    <mergeCell ref="A1459:C1459"/>
    <mergeCell ref="A1316:G1316"/>
    <mergeCell ref="A1334:C1334"/>
    <mergeCell ref="A1336:G1336"/>
    <mergeCell ref="A1354:C1354"/>
    <mergeCell ref="A1356:G1356"/>
    <mergeCell ref="A1370:C1370"/>
    <mergeCell ref="A1372:G1372"/>
    <mergeCell ref="A1386:C1386"/>
    <mergeCell ref="A1388:G1388"/>
    <mergeCell ref="A1246:C1246"/>
    <mergeCell ref="A1248:G1248"/>
    <mergeCell ref="A1264:C1264"/>
    <mergeCell ref="A1266:G1266"/>
    <mergeCell ref="A1279:C1279"/>
    <mergeCell ref="A1281:G1281"/>
    <mergeCell ref="A1298:C1298"/>
    <mergeCell ref="A1300:G1300"/>
    <mergeCell ref="A1314:C1314"/>
    <mergeCell ref="A1187:G1187"/>
    <mergeCell ref="A1193:C1193"/>
    <mergeCell ref="A1195:G1195"/>
    <mergeCell ref="A1202:C1202"/>
    <mergeCell ref="A1204:G1204"/>
    <mergeCell ref="A1213:C1213"/>
    <mergeCell ref="A1215:G1215"/>
    <mergeCell ref="A1232:C1232"/>
    <mergeCell ref="A1234:G1234"/>
    <mergeCell ref="A1142:C1142"/>
    <mergeCell ref="A1144:G1144"/>
    <mergeCell ref="A1147:C1147"/>
    <mergeCell ref="A1149:G1149"/>
    <mergeCell ref="A1156:C1156"/>
    <mergeCell ref="A1158:G1158"/>
    <mergeCell ref="A1172:C1172"/>
    <mergeCell ref="A1174:G1174"/>
    <mergeCell ref="A1185:C1185"/>
    <mergeCell ref="A1092:G1092"/>
    <mergeCell ref="A1106:C1106"/>
    <mergeCell ref="A1108:G1108"/>
    <mergeCell ref="A1115:C1115"/>
    <mergeCell ref="A1117:G1117"/>
    <mergeCell ref="A1125:C1125"/>
    <mergeCell ref="A1127:G1127"/>
    <mergeCell ref="A1134:C1134"/>
    <mergeCell ref="A1136:G1136"/>
    <mergeCell ref="A1021:C1021"/>
    <mergeCell ref="A1024:G1024"/>
    <mergeCell ref="A1037:C1037"/>
    <mergeCell ref="A1039:G1039"/>
    <mergeCell ref="A1055:C1055"/>
    <mergeCell ref="A1057:G1057"/>
    <mergeCell ref="A1073:C1073"/>
    <mergeCell ref="A1075:G1075"/>
    <mergeCell ref="A1090:C1090"/>
    <mergeCell ref="A951:G951"/>
    <mergeCell ref="A962:C962"/>
    <mergeCell ref="A964:G964"/>
    <mergeCell ref="A975:C975"/>
    <mergeCell ref="A977:G977"/>
    <mergeCell ref="A997:C997"/>
    <mergeCell ref="A999:G999"/>
    <mergeCell ref="A1013:C1013"/>
    <mergeCell ref="A1015:G1015"/>
    <mergeCell ref="A884:C884"/>
    <mergeCell ref="A886:G886"/>
    <mergeCell ref="A905:C905"/>
    <mergeCell ref="A907:G907"/>
    <mergeCell ref="A926:C926"/>
    <mergeCell ref="A928:G928"/>
    <mergeCell ref="A938:C938"/>
    <mergeCell ref="A940:G940"/>
    <mergeCell ref="A949:C949"/>
    <mergeCell ref="A820:G820"/>
    <mergeCell ref="A831:C831"/>
    <mergeCell ref="A833:G833"/>
    <mergeCell ref="A842:C842"/>
    <mergeCell ref="A844:G844"/>
    <mergeCell ref="A854:C854"/>
    <mergeCell ref="A856:G856"/>
    <mergeCell ref="A866:C866"/>
    <mergeCell ref="A868:G868"/>
    <mergeCell ref="A743:C743"/>
    <mergeCell ref="A745:G745"/>
    <mergeCell ref="A763:C763"/>
    <mergeCell ref="A765:G765"/>
    <mergeCell ref="A782:C782"/>
    <mergeCell ref="A784:G784"/>
    <mergeCell ref="A805:C805"/>
    <mergeCell ref="A807:G807"/>
    <mergeCell ref="A818:C818"/>
    <mergeCell ref="A670:C670"/>
    <mergeCell ref="A672:G672"/>
    <mergeCell ref="A690:C690"/>
    <mergeCell ref="A692:G692"/>
    <mergeCell ref="A710:C710"/>
    <mergeCell ref="A711:E711"/>
    <mergeCell ref="A712:G712"/>
    <mergeCell ref="A721:C721"/>
    <mergeCell ref="A723:G723"/>
    <mergeCell ref="A583:G583"/>
    <mergeCell ref="A603:C603"/>
    <mergeCell ref="A605:G605"/>
    <mergeCell ref="A625:C625"/>
    <mergeCell ref="A627:G627"/>
    <mergeCell ref="A644:E644"/>
    <mergeCell ref="A645:G645"/>
    <mergeCell ref="A658:C658"/>
    <mergeCell ref="A660:G660"/>
    <mergeCell ref="A507:C507"/>
    <mergeCell ref="A509:G509"/>
    <mergeCell ref="A525:C525"/>
    <mergeCell ref="A527:G527"/>
    <mergeCell ref="A543:C543"/>
    <mergeCell ref="A545:G545"/>
    <mergeCell ref="A562:C562"/>
    <mergeCell ref="A564:G564"/>
    <mergeCell ref="A581:C581"/>
    <mergeCell ref="A450:G450"/>
    <mergeCell ref="A461:C461"/>
    <mergeCell ref="A463:G463"/>
    <mergeCell ref="A476:C476"/>
    <mergeCell ref="A478:G478"/>
    <mergeCell ref="A490:C490"/>
    <mergeCell ref="A492:G492"/>
    <mergeCell ref="A498:C498"/>
    <mergeCell ref="A500:G500"/>
    <mergeCell ref="A377:C377"/>
    <mergeCell ref="A379:G379"/>
    <mergeCell ref="A400:C400"/>
    <mergeCell ref="A402:G402"/>
    <mergeCell ref="A421:C421"/>
    <mergeCell ref="A423:G423"/>
    <mergeCell ref="A434:C434"/>
    <mergeCell ref="A436:G436"/>
    <mergeCell ref="A448:C448"/>
    <mergeCell ref="A271:G271"/>
    <mergeCell ref="A289:C289"/>
    <mergeCell ref="A291:G291"/>
    <mergeCell ref="A310:C310"/>
    <mergeCell ref="A312:G312"/>
    <mergeCell ref="A332:C332"/>
    <mergeCell ref="A334:G334"/>
    <mergeCell ref="A352:C352"/>
    <mergeCell ref="A354:G354"/>
    <mergeCell ref="A226:C226"/>
    <mergeCell ref="A228:G228"/>
    <mergeCell ref="A241:C241"/>
    <mergeCell ref="A243:G243"/>
    <mergeCell ref="A252:C252"/>
    <mergeCell ref="A254:G254"/>
    <mergeCell ref="A260:C260"/>
    <mergeCell ref="A263:G263"/>
    <mergeCell ref="A269:C269"/>
    <mergeCell ref="A159:G159"/>
    <mergeCell ref="A171:C171"/>
    <mergeCell ref="A173:G173"/>
    <mergeCell ref="A184:C184"/>
    <mergeCell ref="A186:G186"/>
    <mergeCell ref="A196:C196"/>
    <mergeCell ref="A198:G198"/>
    <mergeCell ref="A213:C213"/>
    <mergeCell ref="A215:G215"/>
    <mergeCell ref="A93:C93"/>
    <mergeCell ref="A95:G95"/>
    <mergeCell ref="A109:C109"/>
    <mergeCell ref="A111:G111"/>
    <mergeCell ref="A126:C126"/>
    <mergeCell ref="A128:G128"/>
    <mergeCell ref="A144:C144"/>
    <mergeCell ref="A146:G146"/>
    <mergeCell ref="A157:C157"/>
    <mergeCell ref="A1:G1"/>
    <mergeCell ref="A23:C23"/>
    <mergeCell ref="A25:G25"/>
    <mergeCell ref="A43:C43"/>
    <mergeCell ref="A45:G45"/>
    <mergeCell ref="A60:C60"/>
    <mergeCell ref="A62:G62"/>
    <mergeCell ref="A75:C75"/>
    <mergeCell ref="A77:G77"/>
  </mergeCells>
  <phoneticPr fontId="1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V1269"/>
  <sheetViews>
    <sheetView tabSelected="1" topLeftCell="A1257" zoomScale="110" zoomScaleNormal="110" workbookViewId="0">
      <selection activeCell="I669" sqref="I669"/>
    </sheetView>
  </sheetViews>
  <sheetFormatPr defaultColWidth="9" defaultRowHeight="13.5"/>
  <cols>
    <col min="1" max="2" width="9" style="1"/>
    <col min="3" max="3" width="11.625" style="1" customWidth="1"/>
    <col min="4" max="4" width="17" style="1" customWidth="1"/>
    <col min="5" max="7" width="9" style="1"/>
    <col min="8" max="8" width="10.375" style="1" customWidth="1"/>
    <col min="9" max="16384" width="9" style="1"/>
  </cols>
  <sheetData>
    <row r="1" spans="1:11" s="339" customFormat="1" ht="18.75">
      <c r="A1" s="338" t="s">
        <v>113</v>
      </c>
      <c r="B1" s="148"/>
      <c r="C1" s="148"/>
      <c r="D1" s="148"/>
      <c r="E1" s="148"/>
      <c r="F1" s="148"/>
      <c r="G1" s="148"/>
      <c r="H1" s="148"/>
      <c r="I1" s="122"/>
      <c r="J1" s="122"/>
      <c r="K1" s="122"/>
    </row>
    <row r="2" spans="1:11" s="339" customFormat="1">
      <c r="A2" s="340" t="s">
        <v>594</v>
      </c>
      <c r="B2" s="340" t="s">
        <v>595</v>
      </c>
      <c r="C2" s="340" t="s">
        <v>596</v>
      </c>
      <c r="D2" s="340" t="s">
        <v>597</v>
      </c>
      <c r="E2" s="340" t="s">
        <v>598</v>
      </c>
      <c r="F2" s="340"/>
      <c r="G2" s="341" t="s">
        <v>1267</v>
      </c>
      <c r="H2" s="340" t="s">
        <v>2303</v>
      </c>
      <c r="I2" s="122"/>
      <c r="J2" s="122"/>
      <c r="K2" s="122"/>
    </row>
    <row r="3" spans="1:11" s="339" customFormat="1">
      <c r="A3" s="340"/>
      <c r="B3" s="340"/>
      <c r="C3" s="340"/>
      <c r="D3" s="340"/>
      <c r="E3" s="342" t="s">
        <v>3239</v>
      </c>
      <c r="F3" s="342" t="s">
        <v>3240</v>
      </c>
      <c r="G3" s="343"/>
      <c r="H3" s="340"/>
      <c r="I3" s="122"/>
      <c r="J3" s="122"/>
      <c r="K3" s="122"/>
    </row>
    <row r="4" spans="1:11" s="347" customFormat="1" ht="12">
      <c r="A4" s="344">
        <v>1</v>
      </c>
      <c r="B4" s="344"/>
      <c r="C4" s="345" t="s">
        <v>2204</v>
      </c>
      <c r="D4" s="345" t="s">
        <v>2205</v>
      </c>
      <c r="E4" s="344" t="s">
        <v>513</v>
      </c>
      <c r="F4" s="344">
        <v>500</v>
      </c>
      <c r="G4" s="344" t="s">
        <v>2206</v>
      </c>
      <c r="H4" s="344"/>
      <c r="I4" s="346"/>
      <c r="J4" s="346"/>
      <c r="K4" s="346"/>
    </row>
    <row r="5" spans="1:11" s="347" customFormat="1" ht="12">
      <c r="A5" s="348">
        <v>2</v>
      </c>
      <c r="B5" s="349" t="s">
        <v>2207</v>
      </c>
      <c r="C5" s="345" t="s">
        <v>2208</v>
      </c>
      <c r="D5" s="345" t="s">
        <v>2205</v>
      </c>
      <c r="E5" s="345">
        <v>150</v>
      </c>
      <c r="F5" s="345">
        <v>150</v>
      </c>
      <c r="G5" s="344" t="s">
        <v>2206</v>
      </c>
      <c r="H5" s="344"/>
      <c r="I5" s="346"/>
      <c r="J5" s="346"/>
      <c r="K5" s="346"/>
    </row>
    <row r="6" spans="1:11" s="347" customFormat="1" ht="24">
      <c r="A6" s="348"/>
      <c r="B6" s="349"/>
      <c r="C6" s="345" t="s">
        <v>2209</v>
      </c>
      <c r="D6" s="345" t="s">
        <v>2205</v>
      </c>
      <c r="E6" s="345">
        <v>150</v>
      </c>
      <c r="F6" s="345">
        <v>150</v>
      </c>
      <c r="G6" s="344" t="s">
        <v>2206</v>
      </c>
      <c r="H6" s="344"/>
      <c r="I6" s="346"/>
      <c r="J6" s="346"/>
      <c r="K6" s="346"/>
    </row>
    <row r="7" spans="1:11" s="347" customFormat="1" ht="12">
      <c r="A7" s="348"/>
      <c r="B7" s="349"/>
      <c r="C7" s="345" t="s">
        <v>2210</v>
      </c>
      <c r="D7" s="345" t="s">
        <v>2205</v>
      </c>
      <c r="E7" s="345">
        <v>50</v>
      </c>
      <c r="F7" s="345">
        <v>50</v>
      </c>
      <c r="G7" s="344" t="s">
        <v>2206</v>
      </c>
      <c r="H7" s="344"/>
      <c r="I7" s="346"/>
      <c r="J7" s="346"/>
      <c r="K7" s="346"/>
    </row>
    <row r="8" spans="1:11" s="347" customFormat="1" ht="12">
      <c r="A8" s="344">
        <v>3</v>
      </c>
      <c r="B8" s="344"/>
      <c r="C8" s="345" t="s">
        <v>2211</v>
      </c>
      <c r="D8" s="345" t="s">
        <v>2205</v>
      </c>
      <c r="E8" s="345">
        <v>200</v>
      </c>
      <c r="F8" s="345">
        <v>200</v>
      </c>
      <c r="G8" s="344" t="s">
        <v>2206</v>
      </c>
      <c r="H8" s="344"/>
      <c r="I8" s="346"/>
      <c r="J8" s="346"/>
      <c r="K8" s="346"/>
    </row>
    <row r="9" spans="1:11" s="347" customFormat="1" ht="12">
      <c r="A9" s="344">
        <v>4</v>
      </c>
      <c r="B9" s="344"/>
      <c r="C9" s="345" t="s">
        <v>1367</v>
      </c>
      <c r="D9" s="345" t="s">
        <v>2205</v>
      </c>
      <c r="E9" s="345">
        <v>200</v>
      </c>
      <c r="F9" s="345">
        <v>200</v>
      </c>
      <c r="G9" s="344" t="s">
        <v>2206</v>
      </c>
      <c r="H9" s="344"/>
      <c r="I9" s="346"/>
      <c r="J9" s="346"/>
      <c r="K9" s="346"/>
    </row>
    <row r="10" spans="1:11" s="347" customFormat="1" ht="12">
      <c r="A10" s="344">
        <v>5</v>
      </c>
      <c r="B10" s="344"/>
      <c r="C10" s="345" t="s">
        <v>1498</v>
      </c>
      <c r="D10" s="345" t="s">
        <v>2205</v>
      </c>
      <c r="E10" s="345">
        <v>150</v>
      </c>
      <c r="F10" s="345">
        <v>150</v>
      </c>
      <c r="G10" s="344" t="s">
        <v>2206</v>
      </c>
      <c r="H10" s="344"/>
      <c r="I10" s="346"/>
      <c r="J10" s="346"/>
      <c r="K10" s="346"/>
    </row>
    <row r="11" spans="1:11" s="347" customFormat="1" ht="12">
      <c r="A11" s="344">
        <v>6</v>
      </c>
      <c r="B11" s="344"/>
      <c r="C11" s="345" t="s">
        <v>717</v>
      </c>
      <c r="D11" s="345" t="s">
        <v>2205</v>
      </c>
      <c r="E11" s="345">
        <v>150</v>
      </c>
      <c r="F11" s="345">
        <v>150</v>
      </c>
      <c r="G11" s="344" t="s">
        <v>2206</v>
      </c>
      <c r="H11" s="344"/>
      <c r="I11" s="346"/>
      <c r="J11" s="346"/>
      <c r="K11" s="346"/>
    </row>
    <row r="12" spans="1:11" s="347" customFormat="1" ht="12">
      <c r="A12" s="348">
        <v>7</v>
      </c>
      <c r="B12" s="349" t="s">
        <v>2212</v>
      </c>
      <c r="C12" s="345" t="s">
        <v>2213</v>
      </c>
      <c r="D12" s="345" t="s">
        <v>2205</v>
      </c>
      <c r="E12" s="345">
        <v>150</v>
      </c>
      <c r="F12" s="345">
        <v>150</v>
      </c>
      <c r="G12" s="344" t="s">
        <v>2206</v>
      </c>
      <c r="H12" s="344"/>
      <c r="I12" s="346"/>
      <c r="J12" s="346"/>
      <c r="K12" s="346"/>
    </row>
    <row r="13" spans="1:11" s="347" customFormat="1" ht="12">
      <c r="A13" s="348"/>
      <c r="B13" s="349"/>
      <c r="C13" s="345" t="s">
        <v>2214</v>
      </c>
      <c r="D13" s="345" t="s">
        <v>2205</v>
      </c>
      <c r="E13" s="345">
        <v>300</v>
      </c>
      <c r="F13" s="345">
        <v>300</v>
      </c>
      <c r="G13" s="344" t="s">
        <v>2206</v>
      </c>
      <c r="H13" s="344"/>
      <c r="I13" s="346"/>
      <c r="J13" s="346"/>
      <c r="K13" s="346"/>
    </row>
    <row r="14" spans="1:11" s="347" customFormat="1" ht="12">
      <c r="A14" s="348"/>
      <c r="B14" s="349"/>
      <c r="C14" s="345" t="s">
        <v>2215</v>
      </c>
      <c r="D14" s="345" t="s">
        <v>2205</v>
      </c>
      <c r="E14" s="345">
        <v>300</v>
      </c>
      <c r="F14" s="345">
        <v>300</v>
      </c>
      <c r="G14" s="344" t="s">
        <v>2206</v>
      </c>
      <c r="H14" s="344"/>
      <c r="I14" s="346"/>
      <c r="J14" s="346"/>
      <c r="K14" s="346"/>
    </row>
    <row r="15" spans="1:11" s="347" customFormat="1" ht="12">
      <c r="A15" s="344">
        <v>8</v>
      </c>
      <c r="B15" s="344"/>
      <c r="C15" s="345" t="s">
        <v>2216</v>
      </c>
      <c r="D15" s="345" t="s">
        <v>2205</v>
      </c>
      <c r="E15" s="345">
        <v>200</v>
      </c>
      <c r="F15" s="345">
        <v>200</v>
      </c>
      <c r="G15" s="344" t="s">
        <v>2206</v>
      </c>
      <c r="H15" s="344"/>
      <c r="I15" s="346"/>
      <c r="J15" s="346"/>
      <c r="K15" s="346"/>
    </row>
    <row r="16" spans="1:11" s="347" customFormat="1" ht="12">
      <c r="A16" s="348">
        <v>9</v>
      </c>
      <c r="B16" s="349" t="s">
        <v>2217</v>
      </c>
      <c r="C16" s="345" t="s">
        <v>2213</v>
      </c>
      <c r="D16" s="345" t="s">
        <v>2205</v>
      </c>
      <c r="E16" s="345">
        <v>400</v>
      </c>
      <c r="F16" s="345">
        <v>400</v>
      </c>
      <c r="G16" s="344" t="s">
        <v>2206</v>
      </c>
      <c r="H16" s="344"/>
      <c r="I16" s="346"/>
      <c r="J16" s="346"/>
      <c r="K16" s="346"/>
    </row>
    <row r="17" spans="1:11" s="347" customFormat="1" ht="12">
      <c r="A17" s="348"/>
      <c r="B17" s="349"/>
      <c r="C17" s="345" t="s">
        <v>2215</v>
      </c>
      <c r="D17" s="345" t="s">
        <v>2205</v>
      </c>
      <c r="E17" s="345">
        <v>600</v>
      </c>
      <c r="F17" s="345">
        <v>600</v>
      </c>
      <c r="G17" s="344" t="s">
        <v>2206</v>
      </c>
      <c r="H17" s="344"/>
      <c r="I17" s="346"/>
      <c r="J17" s="346"/>
      <c r="K17" s="346"/>
    </row>
    <row r="18" spans="1:11" s="347" customFormat="1" ht="12">
      <c r="A18" s="344">
        <v>10</v>
      </c>
      <c r="B18" s="344"/>
      <c r="C18" s="344" t="s">
        <v>2218</v>
      </c>
      <c r="D18" s="345" t="s">
        <v>2205</v>
      </c>
      <c r="E18" s="345">
        <v>200</v>
      </c>
      <c r="F18" s="345">
        <v>200</v>
      </c>
      <c r="G18" s="344" t="s">
        <v>2206</v>
      </c>
      <c r="H18" s="344"/>
      <c r="I18" s="346"/>
      <c r="J18" s="346"/>
      <c r="K18" s="346"/>
    </row>
    <row r="19" spans="1:11" s="347" customFormat="1" ht="36">
      <c r="A19" s="344">
        <v>11</v>
      </c>
      <c r="B19" s="344"/>
      <c r="C19" s="345" t="s">
        <v>2219</v>
      </c>
      <c r="D19" s="345" t="s">
        <v>2205</v>
      </c>
      <c r="E19" s="345">
        <v>500</v>
      </c>
      <c r="F19" s="345">
        <v>500</v>
      </c>
      <c r="G19" s="344" t="s">
        <v>2206</v>
      </c>
      <c r="H19" s="344"/>
      <c r="I19" s="346"/>
      <c r="J19" s="346"/>
      <c r="K19" s="346"/>
    </row>
    <row r="20" spans="1:11" s="347" customFormat="1" ht="12">
      <c r="A20" s="348">
        <v>12</v>
      </c>
      <c r="B20" s="349" t="s">
        <v>1894</v>
      </c>
      <c r="C20" s="345" t="s">
        <v>2220</v>
      </c>
      <c r="D20" s="345" t="s">
        <v>2205</v>
      </c>
      <c r="E20" s="345">
        <v>200</v>
      </c>
      <c r="F20" s="345">
        <v>200</v>
      </c>
      <c r="G20" s="344" t="s">
        <v>2206</v>
      </c>
      <c r="H20" s="344"/>
      <c r="I20" s="346"/>
      <c r="J20" s="346"/>
      <c r="K20" s="346"/>
    </row>
    <row r="21" spans="1:11" s="347" customFormat="1" ht="12">
      <c r="A21" s="348"/>
      <c r="B21" s="349"/>
      <c r="C21" s="345" t="s">
        <v>2221</v>
      </c>
      <c r="D21" s="345" t="s">
        <v>2205</v>
      </c>
      <c r="E21" s="345">
        <v>200</v>
      </c>
      <c r="F21" s="345">
        <v>200</v>
      </c>
      <c r="G21" s="344" t="s">
        <v>2206</v>
      </c>
      <c r="H21" s="344"/>
      <c r="I21" s="346"/>
      <c r="J21" s="346"/>
      <c r="K21" s="346"/>
    </row>
    <row r="22" spans="1:11" s="347" customFormat="1" ht="12">
      <c r="A22" s="348"/>
      <c r="B22" s="349"/>
      <c r="C22" s="345" t="s">
        <v>1498</v>
      </c>
      <c r="D22" s="345" t="s">
        <v>2205</v>
      </c>
      <c r="E22" s="345">
        <v>200</v>
      </c>
      <c r="F22" s="345">
        <v>200</v>
      </c>
      <c r="G22" s="344" t="s">
        <v>2206</v>
      </c>
      <c r="H22" s="344"/>
      <c r="I22" s="346"/>
      <c r="J22" s="346"/>
      <c r="K22" s="346"/>
    </row>
    <row r="23" spans="1:11" s="347" customFormat="1" ht="12">
      <c r="A23" s="348"/>
      <c r="B23" s="349"/>
      <c r="C23" s="348" t="s">
        <v>3241</v>
      </c>
      <c r="D23" s="348"/>
      <c r="E23" s="348"/>
      <c r="F23" s="348"/>
      <c r="G23" s="344" t="s">
        <v>2206</v>
      </c>
      <c r="H23" s="344"/>
      <c r="I23" s="346"/>
      <c r="J23" s="346"/>
      <c r="K23" s="346"/>
    </row>
    <row r="24" spans="1:11" s="347" customFormat="1" ht="12">
      <c r="A24" s="344">
        <v>13</v>
      </c>
      <c r="B24" s="344"/>
      <c r="C24" s="345" t="s">
        <v>660</v>
      </c>
      <c r="D24" s="345" t="s">
        <v>2205</v>
      </c>
      <c r="E24" s="345">
        <v>200</v>
      </c>
      <c r="F24" s="345">
        <v>200</v>
      </c>
      <c r="G24" s="344" t="s">
        <v>2206</v>
      </c>
      <c r="H24" s="344"/>
      <c r="I24" s="346"/>
      <c r="J24" s="346"/>
      <c r="K24" s="346"/>
    </row>
    <row r="25" spans="1:11" s="347" customFormat="1" ht="12">
      <c r="A25" s="344">
        <v>14</v>
      </c>
      <c r="B25" s="344"/>
      <c r="C25" s="345" t="s">
        <v>2222</v>
      </c>
      <c r="D25" s="345" t="s">
        <v>2205</v>
      </c>
      <c r="E25" s="345">
        <v>200</v>
      </c>
      <c r="F25" s="345">
        <v>200</v>
      </c>
      <c r="G25" s="344" t="s">
        <v>2206</v>
      </c>
      <c r="H25" s="344"/>
      <c r="I25" s="346"/>
      <c r="J25" s="346"/>
      <c r="K25" s="346"/>
    </row>
    <row r="26" spans="1:11" s="347" customFormat="1" ht="12">
      <c r="A26" s="348" t="s">
        <v>1280</v>
      </c>
      <c r="B26" s="348" t="s">
        <v>2223</v>
      </c>
      <c r="C26" s="348"/>
      <c r="D26" s="348"/>
      <c r="E26" s="345">
        <v>5522</v>
      </c>
      <c r="F26" s="345">
        <v>6022</v>
      </c>
      <c r="G26" s="344" t="s">
        <v>3228</v>
      </c>
      <c r="H26" s="344" t="s">
        <v>1483</v>
      </c>
      <c r="I26" s="346"/>
      <c r="J26" s="346"/>
      <c r="K26" s="346"/>
    </row>
    <row r="27" spans="1:11" s="347" customFormat="1" ht="12">
      <c r="A27" s="348"/>
      <c r="B27" s="348" t="s">
        <v>2224</v>
      </c>
      <c r="C27" s="348"/>
      <c r="D27" s="348"/>
      <c r="E27" s="344">
        <v>1550</v>
      </c>
      <c r="F27" s="344">
        <v>1950</v>
      </c>
      <c r="G27" s="344" t="s">
        <v>3228</v>
      </c>
      <c r="H27" s="344" t="s">
        <v>851</v>
      </c>
      <c r="I27" s="346"/>
      <c r="J27" s="346"/>
      <c r="K27" s="346"/>
    </row>
    <row r="28" spans="1:11" s="347" customFormat="1" ht="12">
      <c r="A28" s="350" t="s">
        <v>3242</v>
      </c>
      <c r="B28" s="351"/>
      <c r="C28" s="351"/>
      <c r="D28" s="351"/>
      <c r="E28" s="351"/>
      <c r="F28" s="351"/>
      <c r="G28" s="351"/>
      <c r="H28" s="352"/>
      <c r="I28" s="353"/>
      <c r="J28" s="346"/>
      <c r="K28" s="346"/>
    </row>
    <row r="29" spans="1:11" s="339" customFormat="1">
      <c r="A29" s="354"/>
      <c r="B29" s="354"/>
      <c r="C29" s="354"/>
      <c r="D29" s="354"/>
      <c r="E29" s="354"/>
      <c r="F29" s="354"/>
      <c r="G29" s="354"/>
      <c r="H29" s="354"/>
      <c r="I29" s="354"/>
      <c r="J29" s="122"/>
      <c r="K29" s="122"/>
    </row>
    <row r="30" spans="1:11" s="339" customFormat="1" ht="18.75">
      <c r="A30" s="155" t="s">
        <v>114</v>
      </c>
      <c r="B30" s="155"/>
      <c r="C30" s="155"/>
      <c r="D30" s="155"/>
      <c r="E30" s="155"/>
      <c r="F30" s="155"/>
      <c r="G30" s="155"/>
      <c r="H30" s="155"/>
      <c r="I30" s="155"/>
      <c r="J30" s="122"/>
      <c r="K30" s="122"/>
    </row>
    <row r="31" spans="1:11" s="339" customFormat="1">
      <c r="A31" s="340" t="s">
        <v>594</v>
      </c>
      <c r="B31" s="340" t="s">
        <v>595</v>
      </c>
      <c r="C31" s="340" t="s">
        <v>596</v>
      </c>
      <c r="D31" s="340" t="s">
        <v>597</v>
      </c>
      <c r="E31" s="340" t="s">
        <v>1266</v>
      </c>
      <c r="F31" s="340"/>
      <c r="G31" s="340"/>
      <c r="H31" s="340" t="s">
        <v>1267</v>
      </c>
      <c r="I31" s="340" t="s">
        <v>2303</v>
      </c>
      <c r="J31" s="122"/>
      <c r="K31" s="122"/>
    </row>
    <row r="32" spans="1:11" s="339" customFormat="1">
      <c r="A32" s="340"/>
      <c r="B32" s="340"/>
      <c r="C32" s="340"/>
      <c r="D32" s="340"/>
      <c r="E32" s="342" t="s">
        <v>3243</v>
      </c>
      <c r="F32" s="342" t="s">
        <v>3240</v>
      </c>
      <c r="G32" s="342" t="s">
        <v>3244</v>
      </c>
      <c r="H32" s="340"/>
      <c r="I32" s="340"/>
      <c r="J32" s="122"/>
      <c r="K32" s="122"/>
    </row>
    <row r="33" spans="1:11" s="347" customFormat="1" ht="12">
      <c r="A33" s="348">
        <v>1</v>
      </c>
      <c r="B33" s="348" t="s">
        <v>2204</v>
      </c>
      <c r="C33" s="345" t="s">
        <v>2204</v>
      </c>
      <c r="D33" s="344" t="s">
        <v>2225</v>
      </c>
      <c r="E33" s="344">
        <v>500</v>
      </c>
      <c r="F33" s="344">
        <v>500</v>
      </c>
      <c r="G33" s="344" t="s">
        <v>513</v>
      </c>
      <c r="H33" s="344" t="s">
        <v>2206</v>
      </c>
      <c r="I33" s="344"/>
      <c r="J33" s="346"/>
      <c r="K33" s="346"/>
    </row>
    <row r="34" spans="1:11" s="347" customFormat="1" ht="12">
      <c r="A34" s="348"/>
      <c r="B34" s="348"/>
      <c r="C34" s="345" t="s">
        <v>2226</v>
      </c>
      <c r="D34" s="344" t="s">
        <v>2225</v>
      </c>
      <c r="E34" s="344">
        <v>50</v>
      </c>
      <c r="F34" s="344" t="s">
        <v>513</v>
      </c>
      <c r="G34" s="344" t="s">
        <v>513</v>
      </c>
      <c r="H34" s="344" t="s">
        <v>2206</v>
      </c>
      <c r="I34" s="344"/>
      <c r="J34" s="346"/>
      <c r="K34" s="346"/>
    </row>
    <row r="35" spans="1:11" s="347" customFormat="1" ht="12">
      <c r="A35" s="348">
        <v>2</v>
      </c>
      <c r="B35" s="349" t="s">
        <v>2208</v>
      </c>
      <c r="C35" s="345" t="s">
        <v>2227</v>
      </c>
      <c r="D35" s="344" t="s">
        <v>2225</v>
      </c>
      <c r="E35" s="344">
        <v>150</v>
      </c>
      <c r="F35" s="344">
        <v>150</v>
      </c>
      <c r="G35" s="344" t="s">
        <v>513</v>
      </c>
      <c r="H35" s="344" t="s">
        <v>2206</v>
      </c>
      <c r="I35" s="344"/>
      <c r="J35" s="346"/>
      <c r="K35" s="346"/>
    </row>
    <row r="36" spans="1:11" s="347" customFormat="1" ht="12">
      <c r="A36" s="348"/>
      <c r="B36" s="349"/>
      <c r="C36" s="345" t="s">
        <v>2228</v>
      </c>
      <c r="D36" s="344" t="s">
        <v>2225</v>
      </c>
      <c r="E36" s="344" t="s">
        <v>513</v>
      </c>
      <c r="F36" s="344" t="s">
        <v>513</v>
      </c>
      <c r="G36" s="344">
        <v>150</v>
      </c>
      <c r="H36" s="344" t="s">
        <v>2206</v>
      </c>
      <c r="I36" s="344"/>
      <c r="J36" s="346"/>
      <c r="K36" s="346"/>
    </row>
    <row r="37" spans="1:11" s="347" customFormat="1" ht="12">
      <c r="A37" s="348"/>
      <c r="B37" s="349"/>
      <c r="C37" s="345" t="s">
        <v>2226</v>
      </c>
      <c r="D37" s="344" t="s">
        <v>2225</v>
      </c>
      <c r="E37" s="344">
        <v>50</v>
      </c>
      <c r="F37" s="344">
        <v>50</v>
      </c>
      <c r="G37" s="344">
        <v>50</v>
      </c>
      <c r="H37" s="344" t="s">
        <v>2206</v>
      </c>
      <c r="I37" s="344"/>
      <c r="J37" s="346"/>
      <c r="K37" s="346"/>
    </row>
    <row r="38" spans="1:11" s="347" customFormat="1" ht="24">
      <c r="A38" s="348">
        <v>3</v>
      </c>
      <c r="B38" s="348" t="s">
        <v>2229</v>
      </c>
      <c r="C38" s="345" t="s">
        <v>2230</v>
      </c>
      <c r="D38" s="344" t="s">
        <v>2225</v>
      </c>
      <c r="E38" s="344" t="s">
        <v>513</v>
      </c>
      <c r="F38" s="344">
        <v>150</v>
      </c>
      <c r="G38" s="344" t="s">
        <v>513</v>
      </c>
      <c r="H38" s="344" t="s">
        <v>2206</v>
      </c>
      <c r="I38" s="344"/>
      <c r="J38" s="346"/>
      <c r="K38" s="346"/>
    </row>
    <row r="39" spans="1:11" s="347" customFormat="1" ht="24">
      <c r="A39" s="348"/>
      <c r="B39" s="348"/>
      <c r="C39" s="345" t="s">
        <v>2231</v>
      </c>
      <c r="D39" s="344" t="s">
        <v>2225</v>
      </c>
      <c r="E39" s="344" t="s">
        <v>513</v>
      </c>
      <c r="F39" s="344" t="s">
        <v>513</v>
      </c>
      <c r="G39" s="344">
        <v>150</v>
      </c>
      <c r="H39" s="344" t="s">
        <v>2206</v>
      </c>
      <c r="I39" s="344"/>
      <c r="J39" s="346"/>
      <c r="K39" s="346"/>
    </row>
    <row r="40" spans="1:11" s="347" customFormat="1" ht="12">
      <c r="A40" s="344">
        <v>4</v>
      </c>
      <c r="B40" s="344"/>
      <c r="C40" s="345" t="s">
        <v>1367</v>
      </c>
      <c r="D40" s="344" t="s">
        <v>2225</v>
      </c>
      <c r="E40" s="344">
        <v>150</v>
      </c>
      <c r="F40" s="344">
        <v>150</v>
      </c>
      <c r="G40" s="344">
        <v>150</v>
      </c>
      <c r="H40" s="344" t="s">
        <v>2206</v>
      </c>
      <c r="I40" s="344"/>
      <c r="J40" s="346"/>
      <c r="K40" s="346"/>
    </row>
    <row r="41" spans="1:11" s="347" customFormat="1" ht="12">
      <c r="A41" s="344">
        <v>5</v>
      </c>
      <c r="B41" s="344"/>
      <c r="C41" s="345" t="s">
        <v>717</v>
      </c>
      <c r="D41" s="344" t="s">
        <v>2225</v>
      </c>
      <c r="E41" s="344">
        <v>150</v>
      </c>
      <c r="F41" s="344">
        <v>150</v>
      </c>
      <c r="G41" s="344">
        <v>150</v>
      </c>
      <c r="H41" s="344" t="s">
        <v>2206</v>
      </c>
      <c r="I41" s="344"/>
      <c r="J41" s="346"/>
      <c r="K41" s="346"/>
    </row>
    <row r="42" spans="1:11" s="347" customFormat="1" ht="24">
      <c r="A42" s="344">
        <v>6</v>
      </c>
      <c r="B42" s="344"/>
      <c r="C42" s="345" t="s">
        <v>2232</v>
      </c>
      <c r="D42" s="344" t="s">
        <v>2225</v>
      </c>
      <c r="E42" s="344">
        <v>300</v>
      </c>
      <c r="F42" s="344">
        <v>300</v>
      </c>
      <c r="G42" s="344">
        <v>300</v>
      </c>
      <c r="H42" s="344" t="s">
        <v>2206</v>
      </c>
      <c r="I42" s="344"/>
      <c r="J42" s="346"/>
      <c r="K42" s="346"/>
    </row>
    <row r="43" spans="1:11" s="347" customFormat="1" ht="12">
      <c r="A43" s="348">
        <v>7</v>
      </c>
      <c r="B43" s="349" t="s">
        <v>1894</v>
      </c>
      <c r="C43" s="348" t="s">
        <v>3245</v>
      </c>
      <c r="D43" s="348"/>
      <c r="E43" s="348"/>
      <c r="F43" s="348"/>
      <c r="G43" s="348"/>
      <c r="H43" s="344" t="s">
        <v>2206</v>
      </c>
      <c r="I43" s="344"/>
      <c r="J43" s="346"/>
      <c r="K43" s="346"/>
    </row>
    <row r="44" spans="1:11" s="347" customFormat="1" ht="12">
      <c r="A44" s="348"/>
      <c r="B44" s="349"/>
      <c r="C44" s="345" t="s">
        <v>2220</v>
      </c>
      <c r="D44" s="344" t="s">
        <v>2225</v>
      </c>
      <c r="E44" s="345">
        <v>150</v>
      </c>
      <c r="F44" s="345">
        <v>150</v>
      </c>
      <c r="G44" s="345">
        <v>150</v>
      </c>
      <c r="H44" s="344" t="s">
        <v>2206</v>
      </c>
      <c r="I44" s="344"/>
      <c r="J44" s="346"/>
      <c r="K44" s="346"/>
    </row>
    <row r="45" spans="1:11" s="347" customFormat="1" ht="12">
      <c r="A45" s="348"/>
      <c r="B45" s="349"/>
      <c r="C45" s="345" t="s">
        <v>2221</v>
      </c>
      <c r="D45" s="344" t="s">
        <v>2225</v>
      </c>
      <c r="E45" s="345">
        <v>150</v>
      </c>
      <c r="F45" s="345">
        <v>150</v>
      </c>
      <c r="G45" s="345">
        <v>150</v>
      </c>
      <c r="H45" s="344" t="s">
        <v>2206</v>
      </c>
      <c r="I45" s="344"/>
      <c r="J45" s="346"/>
      <c r="K45" s="346"/>
    </row>
    <row r="46" spans="1:11" s="347" customFormat="1" ht="12">
      <c r="A46" s="348"/>
      <c r="B46" s="349"/>
      <c r="C46" s="345" t="s">
        <v>1498</v>
      </c>
      <c r="D46" s="344" t="s">
        <v>2225</v>
      </c>
      <c r="E46" s="345">
        <v>150</v>
      </c>
      <c r="F46" s="345">
        <v>150</v>
      </c>
      <c r="G46" s="345">
        <v>150</v>
      </c>
      <c r="H46" s="344" t="s">
        <v>2206</v>
      </c>
      <c r="I46" s="344"/>
      <c r="J46" s="346"/>
      <c r="K46" s="346"/>
    </row>
    <row r="47" spans="1:11" s="347" customFormat="1" ht="12">
      <c r="A47" s="348"/>
      <c r="B47" s="349"/>
      <c r="C47" s="345" t="s">
        <v>660</v>
      </c>
      <c r="D47" s="344" t="s">
        <v>2225</v>
      </c>
      <c r="E47" s="355" t="s">
        <v>513</v>
      </c>
      <c r="F47" s="345">
        <v>150</v>
      </c>
      <c r="G47" s="345">
        <v>150</v>
      </c>
      <c r="H47" s="344" t="s">
        <v>2206</v>
      </c>
      <c r="I47" s="344"/>
      <c r="J47" s="346"/>
      <c r="K47" s="346"/>
    </row>
    <row r="48" spans="1:11" s="347" customFormat="1" ht="12">
      <c r="A48" s="348"/>
      <c r="B48" s="349"/>
      <c r="C48" s="345" t="s">
        <v>2233</v>
      </c>
      <c r="D48" s="344" t="s">
        <v>2225</v>
      </c>
      <c r="E48" s="345">
        <v>150</v>
      </c>
      <c r="F48" s="345">
        <v>150</v>
      </c>
      <c r="G48" s="345">
        <v>150</v>
      </c>
      <c r="H48" s="344" t="s">
        <v>2206</v>
      </c>
      <c r="I48" s="344"/>
      <c r="J48" s="346"/>
      <c r="K48" s="346"/>
    </row>
    <row r="49" spans="1:11" s="347" customFormat="1" ht="12">
      <c r="A49" s="344">
        <v>8</v>
      </c>
      <c r="B49" s="344"/>
      <c r="C49" s="344" t="s">
        <v>2218</v>
      </c>
      <c r="D49" s="344" t="s">
        <v>2225</v>
      </c>
      <c r="E49" s="345">
        <v>200</v>
      </c>
      <c r="F49" s="345">
        <v>200</v>
      </c>
      <c r="G49" s="345">
        <v>200</v>
      </c>
      <c r="H49" s="344" t="s">
        <v>2206</v>
      </c>
      <c r="I49" s="344"/>
      <c r="J49" s="346"/>
      <c r="K49" s="346"/>
    </row>
    <row r="50" spans="1:11" s="347" customFormat="1" ht="12">
      <c r="A50" s="344">
        <v>9</v>
      </c>
      <c r="B50" s="344"/>
      <c r="C50" s="345" t="s">
        <v>2234</v>
      </c>
      <c r="D50" s="344" t="s">
        <v>2225</v>
      </c>
      <c r="E50" s="345">
        <v>200</v>
      </c>
      <c r="F50" s="345">
        <v>200</v>
      </c>
      <c r="G50" s="345">
        <v>200</v>
      </c>
      <c r="H50" s="344" t="s">
        <v>2206</v>
      </c>
      <c r="I50" s="344"/>
      <c r="J50" s="346"/>
      <c r="K50" s="346"/>
    </row>
    <row r="51" spans="1:11" s="347" customFormat="1" ht="12">
      <c r="A51" s="344">
        <v>10</v>
      </c>
      <c r="B51" s="344"/>
      <c r="C51" s="345" t="s">
        <v>2235</v>
      </c>
      <c r="D51" s="344" t="s">
        <v>2225</v>
      </c>
      <c r="E51" s="344" t="s">
        <v>513</v>
      </c>
      <c r="F51" s="344" t="s">
        <v>513</v>
      </c>
      <c r="G51" s="345">
        <v>600</v>
      </c>
      <c r="H51" s="344" t="s">
        <v>2206</v>
      </c>
      <c r="I51" s="344"/>
      <c r="J51" s="346"/>
      <c r="K51" s="346"/>
    </row>
    <row r="52" spans="1:11" s="347" customFormat="1" ht="24">
      <c r="A52" s="344">
        <v>11</v>
      </c>
      <c r="B52" s="344"/>
      <c r="C52" s="345" t="s">
        <v>2236</v>
      </c>
      <c r="D52" s="344" t="s">
        <v>2225</v>
      </c>
      <c r="E52" s="345">
        <v>300</v>
      </c>
      <c r="F52" s="345">
        <v>300</v>
      </c>
      <c r="G52" s="345">
        <v>300</v>
      </c>
      <c r="H52" s="344" t="s">
        <v>2206</v>
      </c>
      <c r="I52" s="344"/>
      <c r="J52" s="346"/>
      <c r="K52" s="346"/>
    </row>
    <row r="53" spans="1:11" s="347" customFormat="1" ht="24">
      <c r="A53" s="344">
        <v>12</v>
      </c>
      <c r="B53" s="344"/>
      <c r="C53" s="345" t="s">
        <v>2237</v>
      </c>
      <c r="D53" s="344" t="s">
        <v>2225</v>
      </c>
      <c r="E53" s="345">
        <v>200</v>
      </c>
      <c r="F53" s="345">
        <v>200</v>
      </c>
      <c r="G53" s="345">
        <v>200</v>
      </c>
      <c r="H53" s="344" t="s">
        <v>2206</v>
      </c>
      <c r="I53" s="344"/>
      <c r="J53" s="346"/>
      <c r="K53" s="346"/>
    </row>
    <row r="54" spans="1:11" s="347" customFormat="1" ht="12">
      <c r="A54" s="348">
        <v>13</v>
      </c>
      <c r="B54" s="349" t="s">
        <v>2238</v>
      </c>
      <c r="C54" s="348" t="s">
        <v>3246</v>
      </c>
      <c r="D54" s="348"/>
      <c r="E54" s="348"/>
      <c r="F54" s="348"/>
      <c r="G54" s="348"/>
      <c r="H54" s="344" t="s">
        <v>2206</v>
      </c>
      <c r="I54" s="344"/>
      <c r="J54" s="346"/>
      <c r="K54" s="346"/>
    </row>
    <row r="55" spans="1:11" s="347" customFormat="1" ht="12">
      <c r="A55" s="348"/>
      <c r="B55" s="349"/>
      <c r="C55" s="345" t="s">
        <v>495</v>
      </c>
      <c r="D55" s="344" t="s">
        <v>2225</v>
      </c>
      <c r="E55" s="345">
        <v>50</v>
      </c>
      <c r="F55" s="345">
        <v>50</v>
      </c>
      <c r="G55" s="345">
        <v>50</v>
      </c>
      <c r="H55" s="344" t="s">
        <v>2206</v>
      </c>
      <c r="I55" s="344"/>
      <c r="J55" s="346"/>
      <c r="K55" s="346"/>
    </row>
    <row r="56" spans="1:11" s="347" customFormat="1" ht="12">
      <c r="A56" s="348"/>
      <c r="B56" s="349"/>
      <c r="C56" s="345" t="s">
        <v>2220</v>
      </c>
      <c r="D56" s="344" t="s">
        <v>2225</v>
      </c>
      <c r="E56" s="345">
        <v>150</v>
      </c>
      <c r="F56" s="345">
        <v>150</v>
      </c>
      <c r="G56" s="345">
        <v>150</v>
      </c>
      <c r="H56" s="344" t="s">
        <v>2206</v>
      </c>
      <c r="I56" s="344"/>
      <c r="J56" s="346"/>
      <c r="K56" s="346"/>
    </row>
    <row r="57" spans="1:11" s="347" customFormat="1" ht="12">
      <c r="A57" s="348"/>
      <c r="B57" s="349"/>
      <c r="C57" s="345" t="s">
        <v>1498</v>
      </c>
      <c r="D57" s="344" t="s">
        <v>2225</v>
      </c>
      <c r="E57" s="345">
        <v>150</v>
      </c>
      <c r="F57" s="345">
        <v>150</v>
      </c>
      <c r="G57" s="345">
        <v>150</v>
      </c>
      <c r="H57" s="344" t="s">
        <v>457</v>
      </c>
      <c r="I57" s="344"/>
      <c r="J57" s="346"/>
      <c r="K57" s="346"/>
    </row>
    <row r="58" spans="1:11" s="347" customFormat="1" ht="12">
      <c r="A58" s="348" t="s">
        <v>1280</v>
      </c>
      <c r="B58" s="348" t="s">
        <v>2223</v>
      </c>
      <c r="C58" s="348"/>
      <c r="D58" s="348"/>
      <c r="E58" s="345">
        <v>8830</v>
      </c>
      <c r="F58" s="345">
        <v>9080</v>
      </c>
      <c r="G58" s="345">
        <v>9180</v>
      </c>
      <c r="H58" s="344" t="s">
        <v>3228</v>
      </c>
      <c r="I58" s="344" t="s">
        <v>1783</v>
      </c>
      <c r="J58" s="346"/>
      <c r="K58" s="346"/>
    </row>
    <row r="59" spans="1:11" s="347" customFormat="1" ht="12">
      <c r="A59" s="348"/>
      <c r="B59" s="348" t="s">
        <v>2224</v>
      </c>
      <c r="C59" s="348"/>
      <c r="D59" s="348"/>
      <c r="E59" s="344">
        <v>1800</v>
      </c>
      <c r="F59" s="344">
        <v>1900</v>
      </c>
      <c r="G59" s="344">
        <v>1400</v>
      </c>
      <c r="H59" s="344" t="s">
        <v>3228</v>
      </c>
      <c r="I59" s="344" t="s">
        <v>851</v>
      </c>
      <c r="J59" s="346"/>
      <c r="K59" s="346"/>
    </row>
    <row r="60" spans="1:11" s="347" customFormat="1" ht="12">
      <c r="A60" s="356" t="s">
        <v>3242</v>
      </c>
      <c r="B60" s="356"/>
      <c r="C60" s="356"/>
      <c r="D60" s="356"/>
      <c r="E60" s="356"/>
      <c r="F60" s="356"/>
      <c r="G60" s="356"/>
      <c r="H60" s="356"/>
      <c r="I60" s="356"/>
      <c r="J60" s="346"/>
      <c r="K60" s="346"/>
    </row>
    <row r="61" spans="1:11" s="339" customFormat="1">
      <c r="A61" s="357"/>
      <c r="B61" s="357"/>
      <c r="C61" s="357"/>
      <c r="D61" s="357"/>
      <c r="E61" s="357"/>
      <c r="F61" s="357"/>
      <c r="G61" s="357"/>
      <c r="H61" s="357"/>
      <c r="I61" s="357"/>
      <c r="J61" s="122"/>
      <c r="K61" s="122"/>
    </row>
    <row r="62" spans="1:11" s="358" customFormat="1" ht="18.75">
      <c r="A62" s="155" t="s">
        <v>115</v>
      </c>
      <c r="B62" s="155"/>
      <c r="C62" s="155"/>
      <c r="D62" s="155"/>
      <c r="E62" s="155"/>
      <c r="F62" s="155"/>
      <c r="G62" s="155"/>
      <c r="H62" s="155"/>
      <c r="I62" s="155"/>
      <c r="J62" s="155"/>
      <c r="K62" s="155"/>
    </row>
    <row r="63" spans="1:11" s="358" customFormat="1">
      <c r="A63" s="340" t="s">
        <v>594</v>
      </c>
      <c r="B63" s="340" t="s">
        <v>595</v>
      </c>
      <c r="C63" s="340" t="s">
        <v>596</v>
      </c>
      <c r="D63" s="340" t="s">
        <v>597</v>
      </c>
      <c r="E63" s="340" t="s">
        <v>1266</v>
      </c>
      <c r="F63" s="340"/>
      <c r="G63" s="340"/>
      <c r="H63" s="340"/>
      <c r="I63" s="340"/>
      <c r="J63" s="340" t="s">
        <v>1267</v>
      </c>
      <c r="K63" s="340" t="s">
        <v>2303</v>
      </c>
    </row>
    <row r="64" spans="1:11" s="358" customFormat="1">
      <c r="A64" s="340"/>
      <c r="B64" s="340"/>
      <c r="C64" s="340"/>
      <c r="D64" s="340"/>
      <c r="E64" s="342" t="s">
        <v>3247</v>
      </c>
      <c r="F64" s="342" t="s">
        <v>3248</v>
      </c>
      <c r="G64" s="342" t="s">
        <v>3249</v>
      </c>
      <c r="H64" s="342" t="s">
        <v>3243</v>
      </c>
      <c r="I64" s="342" t="s">
        <v>3250</v>
      </c>
      <c r="J64" s="340"/>
      <c r="K64" s="340"/>
    </row>
    <row r="65" spans="1:11" s="347" customFormat="1" ht="24">
      <c r="A65" s="344">
        <v>1</v>
      </c>
      <c r="B65" s="344"/>
      <c r="C65" s="345" t="s">
        <v>2239</v>
      </c>
      <c r="D65" s="344" t="s">
        <v>2240</v>
      </c>
      <c r="E65" s="344" t="s">
        <v>513</v>
      </c>
      <c r="F65" s="344" t="s">
        <v>513</v>
      </c>
      <c r="G65" s="344">
        <v>50</v>
      </c>
      <c r="H65" s="344">
        <v>50</v>
      </c>
      <c r="I65" s="344">
        <v>50</v>
      </c>
      <c r="J65" s="344" t="s">
        <v>2206</v>
      </c>
      <c r="K65" s="344"/>
    </row>
    <row r="66" spans="1:11" s="347" customFormat="1" ht="12">
      <c r="A66" s="348">
        <v>2</v>
      </c>
      <c r="B66" s="349" t="s">
        <v>2207</v>
      </c>
      <c r="C66" s="345" t="s">
        <v>2241</v>
      </c>
      <c r="D66" s="344" t="s">
        <v>2240</v>
      </c>
      <c r="E66" s="345" t="s">
        <v>513</v>
      </c>
      <c r="F66" s="345">
        <v>150</v>
      </c>
      <c r="G66" s="345">
        <v>150</v>
      </c>
      <c r="H66" s="345" t="s">
        <v>513</v>
      </c>
      <c r="I66" s="345">
        <v>150</v>
      </c>
      <c r="J66" s="344" t="s">
        <v>2206</v>
      </c>
      <c r="K66" s="344"/>
    </row>
    <row r="67" spans="1:11" s="347" customFormat="1" ht="12">
      <c r="A67" s="348"/>
      <c r="B67" s="349"/>
      <c r="C67" s="345" t="s">
        <v>577</v>
      </c>
      <c r="D67" s="344" t="s">
        <v>2240</v>
      </c>
      <c r="E67" s="345">
        <v>150</v>
      </c>
      <c r="F67" s="345" t="s">
        <v>513</v>
      </c>
      <c r="G67" s="345" t="s">
        <v>513</v>
      </c>
      <c r="H67" s="345">
        <v>150</v>
      </c>
      <c r="I67" s="345" t="s">
        <v>513</v>
      </c>
      <c r="J67" s="344" t="s">
        <v>2206</v>
      </c>
      <c r="K67" s="344"/>
    </row>
    <row r="68" spans="1:11" s="347" customFormat="1" ht="24">
      <c r="A68" s="348"/>
      <c r="B68" s="349"/>
      <c r="C68" s="345" t="s">
        <v>2242</v>
      </c>
      <c r="D68" s="344" t="s">
        <v>2240</v>
      </c>
      <c r="E68" s="345" t="s">
        <v>513</v>
      </c>
      <c r="F68" s="345" t="s">
        <v>513</v>
      </c>
      <c r="G68" s="345">
        <v>150</v>
      </c>
      <c r="H68" s="345" t="s">
        <v>513</v>
      </c>
      <c r="I68" s="345" t="s">
        <v>513</v>
      </c>
      <c r="J68" s="344" t="s">
        <v>2206</v>
      </c>
      <c r="K68" s="344"/>
    </row>
    <row r="69" spans="1:11" s="347" customFormat="1" ht="12">
      <c r="A69" s="348"/>
      <c r="B69" s="349"/>
      <c r="C69" s="345" t="s">
        <v>1580</v>
      </c>
      <c r="D69" s="344" t="s">
        <v>2240</v>
      </c>
      <c r="E69" s="345">
        <v>150</v>
      </c>
      <c r="F69" s="345">
        <v>150</v>
      </c>
      <c r="G69" s="345" t="s">
        <v>513</v>
      </c>
      <c r="H69" s="345">
        <v>150</v>
      </c>
      <c r="I69" s="345">
        <v>150</v>
      </c>
      <c r="J69" s="344" t="s">
        <v>2206</v>
      </c>
      <c r="K69" s="344"/>
    </row>
    <row r="70" spans="1:11" s="347" customFormat="1" ht="36">
      <c r="A70" s="344">
        <v>3</v>
      </c>
      <c r="B70" s="344"/>
      <c r="C70" s="345" t="s">
        <v>3251</v>
      </c>
      <c r="D70" s="344" t="s">
        <v>2240</v>
      </c>
      <c r="E70" s="344">
        <v>300</v>
      </c>
      <c r="F70" s="344">
        <v>300</v>
      </c>
      <c r="G70" s="345">
        <v>300</v>
      </c>
      <c r="H70" s="345">
        <v>300</v>
      </c>
      <c r="I70" s="345">
        <v>300</v>
      </c>
      <c r="J70" s="344" t="s">
        <v>2206</v>
      </c>
      <c r="K70" s="344"/>
    </row>
    <row r="71" spans="1:11" s="347" customFormat="1" ht="12">
      <c r="A71" s="344">
        <v>4</v>
      </c>
      <c r="B71" s="344"/>
      <c r="C71" s="345" t="s">
        <v>2243</v>
      </c>
      <c r="D71" s="344" t="s">
        <v>2240</v>
      </c>
      <c r="E71" s="345">
        <v>150</v>
      </c>
      <c r="F71" s="345">
        <v>150</v>
      </c>
      <c r="G71" s="345">
        <v>150</v>
      </c>
      <c r="H71" s="345">
        <v>150</v>
      </c>
      <c r="I71" s="345">
        <v>150</v>
      </c>
      <c r="J71" s="344" t="s">
        <v>2206</v>
      </c>
      <c r="K71" s="344"/>
    </row>
    <row r="72" spans="1:11" s="347" customFormat="1" ht="12">
      <c r="A72" s="344">
        <v>5</v>
      </c>
      <c r="B72" s="344"/>
      <c r="C72" s="345" t="s">
        <v>717</v>
      </c>
      <c r="D72" s="344" t="s">
        <v>2240</v>
      </c>
      <c r="E72" s="345">
        <v>150</v>
      </c>
      <c r="F72" s="345">
        <v>150</v>
      </c>
      <c r="G72" s="345">
        <v>150</v>
      </c>
      <c r="H72" s="345">
        <v>150</v>
      </c>
      <c r="I72" s="345">
        <v>150</v>
      </c>
      <c r="J72" s="344" t="s">
        <v>2206</v>
      </c>
      <c r="K72" s="344"/>
    </row>
    <row r="73" spans="1:11" s="347" customFormat="1" ht="12">
      <c r="A73" s="344">
        <v>6</v>
      </c>
      <c r="B73" s="344"/>
      <c r="C73" s="345" t="s">
        <v>661</v>
      </c>
      <c r="D73" s="344" t="s">
        <v>2240</v>
      </c>
      <c r="E73" s="345">
        <v>100</v>
      </c>
      <c r="F73" s="345">
        <v>100</v>
      </c>
      <c r="G73" s="345">
        <v>100</v>
      </c>
      <c r="H73" s="345">
        <v>100</v>
      </c>
      <c r="I73" s="345">
        <v>100</v>
      </c>
      <c r="J73" s="344" t="s">
        <v>2206</v>
      </c>
      <c r="K73" s="344"/>
    </row>
    <row r="74" spans="1:11" s="347" customFormat="1" ht="12">
      <c r="A74" s="344">
        <v>7</v>
      </c>
      <c r="B74" s="344"/>
      <c r="C74" s="345" t="s">
        <v>2244</v>
      </c>
      <c r="D74" s="344" t="s">
        <v>2240</v>
      </c>
      <c r="E74" s="345" t="s">
        <v>513</v>
      </c>
      <c r="F74" s="345" t="s">
        <v>513</v>
      </c>
      <c r="G74" s="345">
        <v>500</v>
      </c>
      <c r="H74" s="345">
        <v>500</v>
      </c>
      <c r="I74" s="345">
        <v>500</v>
      </c>
      <c r="J74" s="344" t="s">
        <v>2206</v>
      </c>
      <c r="K74" s="344"/>
    </row>
    <row r="75" spans="1:11" s="347" customFormat="1" ht="12">
      <c r="A75" s="344">
        <v>8</v>
      </c>
      <c r="B75" s="344"/>
      <c r="C75" s="345" t="s">
        <v>2234</v>
      </c>
      <c r="D75" s="344" t="s">
        <v>2240</v>
      </c>
      <c r="E75" s="345">
        <v>200</v>
      </c>
      <c r="F75" s="345">
        <v>200</v>
      </c>
      <c r="G75" s="345">
        <v>200</v>
      </c>
      <c r="H75" s="345">
        <v>200</v>
      </c>
      <c r="I75" s="345">
        <v>200</v>
      </c>
      <c r="J75" s="344" t="s">
        <v>2206</v>
      </c>
      <c r="K75" s="344"/>
    </row>
    <row r="76" spans="1:11" s="347" customFormat="1" ht="12">
      <c r="A76" s="344">
        <v>9</v>
      </c>
      <c r="B76" s="344"/>
      <c r="C76" s="345" t="s">
        <v>2245</v>
      </c>
      <c r="D76" s="344" t="s">
        <v>2240</v>
      </c>
      <c r="E76" s="345">
        <v>200</v>
      </c>
      <c r="F76" s="345" t="s">
        <v>513</v>
      </c>
      <c r="G76" s="345" t="s">
        <v>513</v>
      </c>
      <c r="H76" s="345">
        <v>200</v>
      </c>
      <c r="I76" s="345" t="s">
        <v>513</v>
      </c>
      <c r="J76" s="344" t="s">
        <v>2206</v>
      </c>
      <c r="K76" s="344"/>
    </row>
    <row r="77" spans="1:11" s="347" customFormat="1" ht="12">
      <c r="A77" s="344">
        <v>10</v>
      </c>
      <c r="B77" s="344"/>
      <c r="C77" s="345" t="s">
        <v>2246</v>
      </c>
      <c r="D77" s="344" t="s">
        <v>2240</v>
      </c>
      <c r="E77" s="345" t="s">
        <v>513</v>
      </c>
      <c r="F77" s="345">
        <v>200</v>
      </c>
      <c r="G77" s="345">
        <v>200</v>
      </c>
      <c r="H77" s="345" t="s">
        <v>513</v>
      </c>
      <c r="I77" s="345">
        <v>200</v>
      </c>
      <c r="J77" s="344" t="s">
        <v>2206</v>
      </c>
      <c r="K77" s="344"/>
    </row>
    <row r="78" spans="1:11" s="347" customFormat="1" ht="12">
      <c r="A78" s="348">
        <v>11</v>
      </c>
      <c r="B78" s="348" t="s">
        <v>692</v>
      </c>
      <c r="C78" s="345" t="s">
        <v>2247</v>
      </c>
      <c r="D78" s="344" t="s">
        <v>2240</v>
      </c>
      <c r="E78" s="345">
        <v>100</v>
      </c>
      <c r="F78" s="345">
        <v>100</v>
      </c>
      <c r="G78" s="345">
        <v>100</v>
      </c>
      <c r="H78" s="345">
        <v>100</v>
      </c>
      <c r="I78" s="345">
        <v>100</v>
      </c>
      <c r="J78" s="344" t="s">
        <v>2206</v>
      </c>
      <c r="K78" s="344"/>
    </row>
    <row r="79" spans="1:11" s="347" customFormat="1" ht="12">
      <c r="A79" s="348"/>
      <c r="B79" s="348"/>
      <c r="C79" s="345" t="s">
        <v>2248</v>
      </c>
      <c r="D79" s="344" t="s">
        <v>2240</v>
      </c>
      <c r="E79" s="345">
        <v>100</v>
      </c>
      <c r="F79" s="345">
        <v>100</v>
      </c>
      <c r="G79" s="345">
        <v>100</v>
      </c>
      <c r="H79" s="345">
        <v>100</v>
      </c>
      <c r="I79" s="345">
        <v>100</v>
      </c>
      <c r="J79" s="344" t="s">
        <v>2206</v>
      </c>
      <c r="K79" s="344"/>
    </row>
    <row r="80" spans="1:11" s="347" customFormat="1" ht="12">
      <c r="A80" s="348">
        <v>12</v>
      </c>
      <c r="B80" s="349" t="s">
        <v>3252</v>
      </c>
      <c r="C80" s="345" t="s">
        <v>495</v>
      </c>
      <c r="D80" s="344" t="s">
        <v>2240</v>
      </c>
      <c r="E80" s="345">
        <v>50</v>
      </c>
      <c r="F80" s="345">
        <v>50</v>
      </c>
      <c r="G80" s="345">
        <v>50</v>
      </c>
      <c r="H80" s="345">
        <v>50</v>
      </c>
      <c r="I80" s="345">
        <v>50</v>
      </c>
      <c r="J80" s="344" t="s">
        <v>2206</v>
      </c>
      <c r="K80" s="344"/>
    </row>
    <row r="81" spans="1:11" s="347" customFormat="1" ht="24">
      <c r="A81" s="348"/>
      <c r="B81" s="349"/>
      <c r="C81" s="345" t="s">
        <v>2249</v>
      </c>
      <c r="D81" s="344" t="s">
        <v>2240</v>
      </c>
      <c r="E81" s="345" t="s">
        <v>513</v>
      </c>
      <c r="F81" s="345">
        <v>150</v>
      </c>
      <c r="G81" s="345">
        <v>150</v>
      </c>
      <c r="H81" s="345" t="s">
        <v>513</v>
      </c>
      <c r="I81" s="345">
        <v>150</v>
      </c>
      <c r="J81" s="344" t="s">
        <v>2206</v>
      </c>
      <c r="K81" s="344"/>
    </row>
    <row r="82" spans="1:11" s="347" customFormat="1" ht="24">
      <c r="A82" s="348"/>
      <c r="B82" s="349"/>
      <c r="C82" s="345" t="s">
        <v>2250</v>
      </c>
      <c r="D82" s="344" t="s">
        <v>2240</v>
      </c>
      <c r="E82" s="345">
        <v>150</v>
      </c>
      <c r="F82" s="345" t="s">
        <v>513</v>
      </c>
      <c r="G82" s="345" t="s">
        <v>513</v>
      </c>
      <c r="H82" s="345">
        <v>150</v>
      </c>
      <c r="I82" s="345" t="s">
        <v>513</v>
      </c>
      <c r="J82" s="344" t="s">
        <v>2206</v>
      </c>
      <c r="K82" s="344"/>
    </row>
    <row r="83" spans="1:11" s="347" customFormat="1" ht="24">
      <c r="A83" s="348"/>
      <c r="B83" s="349"/>
      <c r="C83" s="345" t="s">
        <v>2251</v>
      </c>
      <c r="D83" s="344" t="s">
        <v>2240</v>
      </c>
      <c r="E83" s="345" t="s">
        <v>513</v>
      </c>
      <c r="F83" s="345" t="s">
        <v>513</v>
      </c>
      <c r="G83" s="345">
        <v>150</v>
      </c>
      <c r="H83" s="345" t="s">
        <v>513</v>
      </c>
      <c r="I83" s="345" t="s">
        <v>513</v>
      </c>
      <c r="J83" s="344" t="s">
        <v>2206</v>
      </c>
      <c r="K83" s="344"/>
    </row>
    <row r="84" spans="1:11" s="347" customFormat="1" ht="24">
      <c r="A84" s="348"/>
      <c r="B84" s="349"/>
      <c r="C84" s="345" t="s">
        <v>2252</v>
      </c>
      <c r="D84" s="344" t="s">
        <v>2240</v>
      </c>
      <c r="E84" s="345">
        <v>150</v>
      </c>
      <c r="F84" s="345">
        <v>150</v>
      </c>
      <c r="G84" s="345" t="s">
        <v>513</v>
      </c>
      <c r="H84" s="345">
        <v>150</v>
      </c>
      <c r="I84" s="345">
        <v>150</v>
      </c>
      <c r="J84" s="344" t="s">
        <v>2206</v>
      </c>
      <c r="K84" s="344"/>
    </row>
    <row r="85" spans="1:11" s="347" customFormat="1" ht="12">
      <c r="A85" s="348"/>
      <c r="B85" s="349"/>
      <c r="C85" s="345" t="s">
        <v>2243</v>
      </c>
      <c r="D85" s="344" t="s">
        <v>2240</v>
      </c>
      <c r="E85" s="345">
        <v>150</v>
      </c>
      <c r="F85" s="345">
        <v>150</v>
      </c>
      <c r="G85" s="345">
        <v>150</v>
      </c>
      <c r="H85" s="345">
        <v>150</v>
      </c>
      <c r="I85" s="345">
        <v>150</v>
      </c>
      <c r="J85" s="344" t="s">
        <v>2206</v>
      </c>
      <c r="K85" s="344"/>
    </row>
    <row r="86" spans="1:11" s="347" customFormat="1" ht="12">
      <c r="A86" s="348">
        <v>13</v>
      </c>
      <c r="B86" s="349" t="s">
        <v>3253</v>
      </c>
      <c r="C86" s="345" t="s">
        <v>495</v>
      </c>
      <c r="D86" s="344" t="s">
        <v>2240</v>
      </c>
      <c r="E86" s="345">
        <v>50</v>
      </c>
      <c r="F86" s="345">
        <v>50</v>
      </c>
      <c r="G86" s="345">
        <v>50</v>
      </c>
      <c r="H86" s="345">
        <v>50</v>
      </c>
      <c r="I86" s="345">
        <v>50</v>
      </c>
      <c r="J86" s="344" t="s">
        <v>2206</v>
      </c>
      <c r="K86" s="344"/>
    </row>
    <row r="87" spans="1:11" s="347" customFormat="1" ht="24">
      <c r="A87" s="348"/>
      <c r="B87" s="349"/>
      <c r="C87" s="345" t="s">
        <v>2249</v>
      </c>
      <c r="D87" s="344" t="s">
        <v>2240</v>
      </c>
      <c r="E87" s="345" t="s">
        <v>513</v>
      </c>
      <c r="F87" s="345">
        <v>150</v>
      </c>
      <c r="G87" s="345">
        <v>150</v>
      </c>
      <c r="H87" s="345" t="s">
        <v>513</v>
      </c>
      <c r="I87" s="345">
        <v>150</v>
      </c>
      <c r="J87" s="344" t="s">
        <v>2206</v>
      </c>
      <c r="K87" s="344"/>
    </row>
    <row r="88" spans="1:11" s="347" customFormat="1" ht="24">
      <c r="A88" s="348"/>
      <c r="B88" s="349"/>
      <c r="C88" s="345" t="s">
        <v>2250</v>
      </c>
      <c r="D88" s="344" t="s">
        <v>2240</v>
      </c>
      <c r="E88" s="345">
        <v>150</v>
      </c>
      <c r="F88" s="345" t="s">
        <v>513</v>
      </c>
      <c r="G88" s="345" t="s">
        <v>513</v>
      </c>
      <c r="H88" s="345">
        <v>150</v>
      </c>
      <c r="I88" s="345" t="s">
        <v>513</v>
      </c>
      <c r="J88" s="344" t="s">
        <v>2206</v>
      </c>
      <c r="K88" s="344"/>
    </row>
    <row r="89" spans="1:11" s="347" customFormat="1" ht="24">
      <c r="A89" s="348"/>
      <c r="B89" s="349"/>
      <c r="C89" s="345" t="s">
        <v>2251</v>
      </c>
      <c r="D89" s="344" t="s">
        <v>2240</v>
      </c>
      <c r="E89" s="345" t="s">
        <v>513</v>
      </c>
      <c r="F89" s="345" t="s">
        <v>513</v>
      </c>
      <c r="G89" s="345">
        <v>150</v>
      </c>
      <c r="H89" s="345" t="s">
        <v>513</v>
      </c>
      <c r="I89" s="345" t="s">
        <v>513</v>
      </c>
      <c r="J89" s="344" t="s">
        <v>2206</v>
      </c>
      <c r="K89" s="344"/>
    </row>
    <row r="90" spans="1:11" s="347" customFormat="1" ht="24">
      <c r="A90" s="348"/>
      <c r="B90" s="349"/>
      <c r="C90" s="345" t="s">
        <v>2252</v>
      </c>
      <c r="D90" s="344" t="s">
        <v>2240</v>
      </c>
      <c r="E90" s="345">
        <v>150</v>
      </c>
      <c r="F90" s="345">
        <v>150</v>
      </c>
      <c r="G90" s="345" t="s">
        <v>513</v>
      </c>
      <c r="H90" s="345">
        <v>150</v>
      </c>
      <c r="I90" s="345">
        <v>150</v>
      </c>
      <c r="J90" s="344" t="s">
        <v>2206</v>
      </c>
      <c r="K90" s="344"/>
    </row>
    <row r="91" spans="1:11" s="347" customFormat="1" ht="12">
      <c r="A91" s="348"/>
      <c r="B91" s="349"/>
      <c r="C91" s="345" t="s">
        <v>2243</v>
      </c>
      <c r="D91" s="344" t="s">
        <v>2240</v>
      </c>
      <c r="E91" s="345">
        <v>150</v>
      </c>
      <c r="F91" s="345">
        <v>150</v>
      </c>
      <c r="G91" s="345">
        <v>150</v>
      </c>
      <c r="H91" s="345">
        <v>150</v>
      </c>
      <c r="I91" s="345">
        <v>150</v>
      </c>
      <c r="J91" s="344" t="s">
        <v>2206</v>
      </c>
      <c r="K91" s="344"/>
    </row>
    <row r="92" spans="1:11" s="347" customFormat="1" ht="12">
      <c r="A92" s="348">
        <v>14</v>
      </c>
      <c r="B92" s="349" t="s">
        <v>3254</v>
      </c>
      <c r="C92" s="345" t="s">
        <v>495</v>
      </c>
      <c r="D92" s="344" t="s">
        <v>2240</v>
      </c>
      <c r="E92" s="345">
        <v>50</v>
      </c>
      <c r="F92" s="345">
        <v>50</v>
      </c>
      <c r="G92" s="345">
        <v>50</v>
      </c>
      <c r="H92" s="345">
        <v>50</v>
      </c>
      <c r="I92" s="345">
        <v>50</v>
      </c>
      <c r="J92" s="344" t="s">
        <v>2206</v>
      </c>
      <c r="K92" s="344"/>
    </row>
    <row r="93" spans="1:11" s="347" customFormat="1" ht="24">
      <c r="A93" s="348"/>
      <c r="B93" s="349"/>
      <c r="C93" s="345" t="s">
        <v>2249</v>
      </c>
      <c r="D93" s="344" t="s">
        <v>2240</v>
      </c>
      <c r="E93" s="345" t="s">
        <v>513</v>
      </c>
      <c r="F93" s="345">
        <v>150</v>
      </c>
      <c r="G93" s="345">
        <v>150</v>
      </c>
      <c r="H93" s="345" t="s">
        <v>513</v>
      </c>
      <c r="I93" s="345">
        <v>150</v>
      </c>
      <c r="J93" s="344" t="s">
        <v>2206</v>
      </c>
      <c r="K93" s="344"/>
    </row>
    <row r="94" spans="1:11" s="347" customFormat="1" ht="24">
      <c r="A94" s="348"/>
      <c r="B94" s="349"/>
      <c r="C94" s="345" t="s">
        <v>2250</v>
      </c>
      <c r="D94" s="344" t="s">
        <v>2240</v>
      </c>
      <c r="E94" s="345">
        <v>150</v>
      </c>
      <c r="F94" s="345" t="s">
        <v>513</v>
      </c>
      <c r="G94" s="345" t="s">
        <v>513</v>
      </c>
      <c r="H94" s="345">
        <v>150</v>
      </c>
      <c r="I94" s="345" t="s">
        <v>513</v>
      </c>
      <c r="J94" s="344" t="s">
        <v>2206</v>
      </c>
      <c r="K94" s="344"/>
    </row>
    <row r="95" spans="1:11" s="347" customFormat="1" ht="24">
      <c r="A95" s="348"/>
      <c r="B95" s="349"/>
      <c r="C95" s="345" t="s">
        <v>2251</v>
      </c>
      <c r="D95" s="344" t="s">
        <v>2240</v>
      </c>
      <c r="E95" s="345" t="s">
        <v>513</v>
      </c>
      <c r="F95" s="345" t="s">
        <v>513</v>
      </c>
      <c r="G95" s="345">
        <v>150</v>
      </c>
      <c r="H95" s="345" t="s">
        <v>513</v>
      </c>
      <c r="I95" s="345" t="s">
        <v>513</v>
      </c>
      <c r="J95" s="344" t="s">
        <v>2206</v>
      </c>
      <c r="K95" s="344"/>
    </row>
    <row r="96" spans="1:11" s="347" customFormat="1" ht="24">
      <c r="A96" s="348"/>
      <c r="B96" s="349"/>
      <c r="C96" s="345" t="s">
        <v>2252</v>
      </c>
      <c r="D96" s="344" t="s">
        <v>2240</v>
      </c>
      <c r="E96" s="345">
        <v>150</v>
      </c>
      <c r="F96" s="345">
        <v>150</v>
      </c>
      <c r="G96" s="345" t="s">
        <v>513</v>
      </c>
      <c r="H96" s="345">
        <v>150</v>
      </c>
      <c r="I96" s="345">
        <v>150</v>
      </c>
      <c r="J96" s="344" t="s">
        <v>2206</v>
      </c>
      <c r="K96" s="344"/>
    </row>
    <row r="97" spans="1:11" s="347" customFormat="1" ht="12">
      <c r="A97" s="348"/>
      <c r="B97" s="349"/>
      <c r="C97" s="345" t="s">
        <v>2243</v>
      </c>
      <c r="D97" s="344" t="s">
        <v>2240</v>
      </c>
      <c r="E97" s="345">
        <v>150</v>
      </c>
      <c r="F97" s="345">
        <v>150</v>
      </c>
      <c r="G97" s="345">
        <v>150</v>
      </c>
      <c r="H97" s="345">
        <v>150</v>
      </c>
      <c r="I97" s="345">
        <v>150</v>
      </c>
      <c r="J97" s="344" t="s">
        <v>2206</v>
      </c>
      <c r="K97" s="344"/>
    </row>
    <row r="98" spans="1:11" s="347" customFormat="1" ht="48">
      <c r="A98" s="348" t="s">
        <v>1280</v>
      </c>
      <c r="B98" s="359" t="s">
        <v>2223</v>
      </c>
      <c r="C98" s="360"/>
      <c r="D98" s="361"/>
      <c r="E98" s="345" t="s">
        <v>3255</v>
      </c>
      <c r="F98" s="345" t="s">
        <v>3256</v>
      </c>
      <c r="G98" s="345" t="s">
        <v>3257</v>
      </c>
      <c r="H98" s="345" t="s">
        <v>3258</v>
      </c>
      <c r="I98" s="345" t="s">
        <v>3258</v>
      </c>
      <c r="J98" s="344" t="s">
        <v>3228</v>
      </c>
      <c r="K98" s="344" t="s">
        <v>1485</v>
      </c>
    </row>
    <row r="99" spans="1:11" s="347" customFormat="1" ht="12">
      <c r="A99" s="348"/>
      <c r="B99" s="359" t="s">
        <v>2224</v>
      </c>
      <c r="C99" s="360"/>
      <c r="D99" s="361"/>
      <c r="E99" s="345">
        <v>950</v>
      </c>
      <c r="F99" s="345">
        <v>950</v>
      </c>
      <c r="G99" s="345">
        <v>1000</v>
      </c>
      <c r="H99" s="345">
        <v>1000</v>
      </c>
      <c r="I99" s="345">
        <v>1000</v>
      </c>
      <c r="J99" s="344" t="s">
        <v>3228</v>
      </c>
      <c r="K99" s="344" t="s">
        <v>851</v>
      </c>
    </row>
    <row r="100" spans="1:11" s="347" customFormat="1" ht="12">
      <c r="A100" s="356" t="s">
        <v>3242</v>
      </c>
      <c r="B100" s="356"/>
      <c r="C100" s="356"/>
      <c r="D100" s="356"/>
      <c r="E100" s="356"/>
      <c r="F100" s="356"/>
      <c r="G100" s="356"/>
      <c r="H100" s="356"/>
      <c r="I100" s="356"/>
      <c r="J100" s="356"/>
      <c r="K100" s="356"/>
    </row>
    <row r="101" spans="1:11" s="339" customFormat="1">
      <c r="A101" s="357"/>
      <c r="B101" s="357"/>
      <c r="C101" s="357"/>
      <c r="D101" s="357"/>
      <c r="E101" s="357"/>
      <c r="F101" s="357"/>
      <c r="G101" s="357"/>
      <c r="H101" s="357"/>
      <c r="I101" s="357"/>
      <c r="J101" s="122"/>
      <c r="K101" s="122"/>
    </row>
    <row r="102" spans="1:11" s="358" customFormat="1" ht="18.75">
      <c r="A102" s="155" t="s">
        <v>116</v>
      </c>
      <c r="B102" s="155"/>
      <c r="C102" s="155"/>
      <c r="D102" s="155"/>
      <c r="E102" s="155"/>
      <c r="F102" s="155"/>
      <c r="G102" s="155"/>
      <c r="H102" s="155"/>
      <c r="I102" s="155"/>
      <c r="J102" s="362"/>
      <c r="K102" s="362"/>
    </row>
    <row r="103" spans="1:11" s="358" customFormat="1">
      <c r="A103" s="340" t="s">
        <v>594</v>
      </c>
      <c r="B103" s="340" t="s">
        <v>595</v>
      </c>
      <c r="C103" s="340" t="s">
        <v>596</v>
      </c>
      <c r="D103" s="340" t="s">
        <v>597</v>
      </c>
      <c r="E103" s="340" t="s">
        <v>1266</v>
      </c>
      <c r="F103" s="340"/>
      <c r="G103" s="340"/>
      <c r="H103" s="340" t="s">
        <v>1267</v>
      </c>
      <c r="I103" s="340" t="s">
        <v>2303</v>
      </c>
      <c r="J103" s="362"/>
      <c r="K103" s="362"/>
    </row>
    <row r="104" spans="1:11" s="358" customFormat="1">
      <c r="A104" s="340"/>
      <c r="B104" s="340"/>
      <c r="C104" s="340"/>
      <c r="D104" s="340"/>
      <c r="E104" s="342" t="s">
        <v>3247</v>
      </c>
      <c r="F104" s="342" t="s">
        <v>3248</v>
      </c>
      <c r="G104" s="342" t="s">
        <v>3249</v>
      </c>
      <c r="H104" s="340"/>
      <c r="I104" s="340"/>
      <c r="J104" s="362"/>
      <c r="K104" s="362"/>
    </row>
    <row r="105" spans="1:11" s="347" customFormat="1" ht="24">
      <c r="A105" s="344">
        <v>1</v>
      </c>
      <c r="B105" s="344"/>
      <c r="C105" s="345" t="s">
        <v>2239</v>
      </c>
      <c r="D105" s="344" t="s">
        <v>2253</v>
      </c>
      <c r="E105" s="344" t="s">
        <v>513</v>
      </c>
      <c r="F105" s="344" t="s">
        <v>513</v>
      </c>
      <c r="G105" s="344">
        <v>50</v>
      </c>
      <c r="H105" s="344" t="s">
        <v>2206</v>
      </c>
      <c r="I105" s="344"/>
      <c r="J105" s="346"/>
      <c r="K105" s="346"/>
    </row>
    <row r="106" spans="1:11" s="347" customFormat="1" ht="12">
      <c r="A106" s="348">
        <v>2</v>
      </c>
      <c r="B106" s="349" t="s">
        <v>2207</v>
      </c>
      <c r="C106" s="345" t="s">
        <v>2241</v>
      </c>
      <c r="D106" s="344" t="s">
        <v>2253</v>
      </c>
      <c r="E106" s="345" t="s">
        <v>513</v>
      </c>
      <c r="F106" s="345">
        <v>150</v>
      </c>
      <c r="G106" s="345">
        <v>150</v>
      </c>
      <c r="H106" s="344" t="s">
        <v>2206</v>
      </c>
      <c r="I106" s="344"/>
      <c r="J106" s="346"/>
      <c r="K106" s="346"/>
    </row>
    <row r="107" spans="1:11" s="347" customFormat="1" ht="12">
      <c r="A107" s="348"/>
      <c r="B107" s="349"/>
      <c r="C107" s="345" t="s">
        <v>577</v>
      </c>
      <c r="D107" s="344" t="s">
        <v>2253</v>
      </c>
      <c r="E107" s="345">
        <v>150</v>
      </c>
      <c r="F107" s="345" t="s">
        <v>513</v>
      </c>
      <c r="G107" s="345" t="s">
        <v>513</v>
      </c>
      <c r="H107" s="344" t="s">
        <v>2206</v>
      </c>
      <c r="I107" s="344"/>
      <c r="J107" s="346"/>
      <c r="K107" s="346"/>
    </row>
    <row r="108" spans="1:11" s="347" customFormat="1" ht="24">
      <c r="A108" s="348"/>
      <c r="B108" s="349"/>
      <c r="C108" s="345" t="s">
        <v>2242</v>
      </c>
      <c r="D108" s="344" t="s">
        <v>2253</v>
      </c>
      <c r="E108" s="345" t="s">
        <v>513</v>
      </c>
      <c r="F108" s="345" t="s">
        <v>513</v>
      </c>
      <c r="G108" s="345">
        <v>150</v>
      </c>
      <c r="H108" s="344" t="s">
        <v>2206</v>
      </c>
      <c r="I108" s="344"/>
      <c r="J108" s="346"/>
      <c r="K108" s="346"/>
    </row>
    <row r="109" spans="1:11" s="347" customFormat="1" ht="12">
      <c r="A109" s="348"/>
      <c r="B109" s="349"/>
      <c r="C109" s="345" t="s">
        <v>1580</v>
      </c>
      <c r="D109" s="344" t="s">
        <v>2253</v>
      </c>
      <c r="E109" s="345">
        <v>150</v>
      </c>
      <c r="F109" s="345">
        <v>150</v>
      </c>
      <c r="G109" s="345" t="s">
        <v>513</v>
      </c>
      <c r="H109" s="344" t="s">
        <v>2206</v>
      </c>
      <c r="I109" s="344"/>
      <c r="J109" s="346"/>
      <c r="K109" s="346"/>
    </row>
    <row r="110" spans="1:11" s="347" customFormat="1" ht="36">
      <c r="A110" s="344">
        <v>3</v>
      </c>
      <c r="B110" s="344"/>
      <c r="C110" s="345" t="s">
        <v>3251</v>
      </c>
      <c r="D110" s="344" t="s">
        <v>2253</v>
      </c>
      <c r="E110" s="344">
        <v>300</v>
      </c>
      <c r="F110" s="344">
        <v>300</v>
      </c>
      <c r="G110" s="345">
        <v>300</v>
      </c>
      <c r="H110" s="344" t="s">
        <v>2206</v>
      </c>
      <c r="I110" s="344"/>
      <c r="J110" s="346"/>
      <c r="K110" s="346"/>
    </row>
    <row r="111" spans="1:11" s="347" customFormat="1" ht="12">
      <c r="A111" s="344">
        <v>4</v>
      </c>
      <c r="B111" s="344"/>
      <c r="C111" s="345" t="s">
        <v>2243</v>
      </c>
      <c r="D111" s="344" t="s">
        <v>2253</v>
      </c>
      <c r="E111" s="345">
        <v>200</v>
      </c>
      <c r="F111" s="345">
        <v>200</v>
      </c>
      <c r="G111" s="345">
        <v>200</v>
      </c>
      <c r="H111" s="344" t="s">
        <v>2206</v>
      </c>
      <c r="I111" s="344"/>
      <c r="J111" s="346"/>
      <c r="K111" s="346"/>
    </row>
    <row r="112" spans="1:11" s="347" customFormat="1" ht="12">
      <c r="A112" s="344">
        <v>5</v>
      </c>
      <c r="B112" s="344"/>
      <c r="C112" s="345" t="s">
        <v>717</v>
      </c>
      <c r="D112" s="344" t="s">
        <v>2253</v>
      </c>
      <c r="E112" s="345">
        <v>150</v>
      </c>
      <c r="F112" s="345">
        <v>150</v>
      </c>
      <c r="G112" s="345">
        <v>150</v>
      </c>
      <c r="H112" s="344" t="s">
        <v>2206</v>
      </c>
      <c r="I112" s="344"/>
      <c r="J112" s="346"/>
      <c r="K112" s="346"/>
    </row>
    <row r="113" spans="1:11" s="347" customFormat="1" ht="12">
      <c r="A113" s="344">
        <v>6</v>
      </c>
      <c r="B113" s="344"/>
      <c r="C113" s="345" t="s">
        <v>661</v>
      </c>
      <c r="D113" s="344" t="s">
        <v>2253</v>
      </c>
      <c r="E113" s="345">
        <v>100</v>
      </c>
      <c r="F113" s="345">
        <v>100</v>
      </c>
      <c r="G113" s="345">
        <v>100</v>
      </c>
      <c r="H113" s="344" t="s">
        <v>2206</v>
      </c>
      <c r="I113" s="344"/>
      <c r="J113" s="346"/>
      <c r="K113" s="346"/>
    </row>
    <row r="114" spans="1:11" s="347" customFormat="1" ht="12">
      <c r="A114" s="344">
        <v>7</v>
      </c>
      <c r="B114" s="344"/>
      <c r="C114" s="345" t="s">
        <v>2244</v>
      </c>
      <c r="D114" s="344" t="s">
        <v>2253</v>
      </c>
      <c r="E114" s="345" t="s">
        <v>513</v>
      </c>
      <c r="F114" s="345" t="s">
        <v>513</v>
      </c>
      <c r="G114" s="345">
        <v>500</v>
      </c>
      <c r="H114" s="344" t="s">
        <v>2206</v>
      </c>
      <c r="I114" s="344"/>
      <c r="J114" s="346"/>
      <c r="K114" s="346"/>
    </row>
    <row r="115" spans="1:11" s="347" customFormat="1" ht="12">
      <c r="A115" s="344">
        <v>8</v>
      </c>
      <c r="B115" s="344"/>
      <c r="C115" s="345" t="s">
        <v>2234</v>
      </c>
      <c r="D115" s="344" t="s">
        <v>2253</v>
      </c>
      <c r="E115" s="345">
        <v>200</v>
      </c>
      <c r="F115" s="345">
        <v>200</v>
      </c>
      <c r="G115" s="345">
        <v>200</v>
      </c>
      <c r="H115" s="344" t="s">
        <v>2206</v>
      </c>
      <c r="I115" s="344"/>
      <c r="J115" s="346"/>
      <c r="K115" s="346"/>
    </row>
    <row r="116" spans="1:11" s="347" customFormat="1" ht="12">
      <c r="A116" s="344">
        <v>9</v>
      </c>
      <c r="B116" s="344"/>
      <c r="C116" s="345" t="s">
        <v>2245</v>
      </c>
      <c r="D116" s="344" t="s">
        <v>2253</v>
      </c>
      <c r="E116" s="345">
        <v>200</v>
      </c>
      <c r="F116" s="345" t="s">
        <v>513</v>
      </c>
      <c r="G116" s="345" t="s">
        <v>513</v>
      </c>
      <c r="H116" s="344" t="s">
        <v>2206</v>
      </c>
      <c r="I116" s="344"/>
      <c r="J116" s="346"/>
      <c r="K116" s="346"/>
    </row>
    <row r="117" spans="1:11" s="347" customFormat="1" ht="12">
      <c r="A117" s="344">
        <v>10</v>
      </c>
      <c r="B117" s="344"/>
      <c r="C117" s="345" t="s">
        <v>2246</v>
      </c>
      <c r="D117" s="344" t="s">
        <v>2253</v>
      </c>
      <c r="E117" s="345" t="s">
        <v>513</v>
      </c>
      <c r="F117" s="345">
        <v>200</v>
      </c>
      <c r="G117" s="345">
        <v>200</v>
      </c>
      <c r="H117" s="344" t="s">
        <v>2206</v>
      </c>
      <c r="I117" s="344"/>
      <c r="J117" s="346"/>
      <c r="K117" s="346"/>
    </row>
    <row r="118" spans="1:11" s="347" customFormat="1" ht="24">
      <c r="A118" s="344">
        <v>11</v>
      </c>
      <c r="B118" s="344"/>
      <c r="C118" s="345" t="s">
        <v>3259</v>
      </c>
      <c r="D118" s="344" t="s">
        <v>2253</v>
      </c>
      <c r="E118" s="345">
        <v>500</v>
      </c>
      <c r="F118" s="345">
        <v>500</v>
      </c>
      <c r="G118" s="345">
        <v>500</v>
      </c>
      <c r="H118" s="344" t="s">
        <v>2206</v>
      </c>
      <c r="I118" s="344"/>
      <c r="J118" s="346"/>
      <c r="K118" s="346"/>
    </row>
    <row r="119" spans="1:11" s="347" customFormat="1" ht="12">
      <c r="A119" s="348">
        <v>12</v>
      </c>
      <c r="B119" s="349" t="s">
        <v>3260</v>
      </c>
      <c r="C119" s="345" t="s">
        <v>495</v>
      </c>
      <c r="D119" s="344" t="s">
        <v>2253</v>
      </c>
      <c r="E119" s="345">
        <v>50</v>
      </c>
      <c r="F119" s="345">
        <v>50</v>
      </c>
      <c r="G119" s="345">
        <v>50</v>
      </c>
      <c r="H119" s="344" t="s">
        <v>2206</v>
      </c>
      <c r="I119" s="344"/>
      <c r="J119" s="346"/>
      <c r="K119" s="346"/>
    </row>
    <row r="120" spans="1:11" s="347" customFormat="1" ht="24">
      <c r="A120" s="348"/>
      <c r="B120" s="349"/>
      <c r="C120" s="345" t="s">
        <v>2249</v>
      </c>
      <c r="D120" s="344" t="s">
        <v>2253</v>
      </c>
      <c r="E120" s="345" t="s">
        <v>513</v>
      </c>
      <c r="F120" s="345">
        <v>150</v>
      </c>
      <c r="G120" s="345">
        <v>150</v>
      </c>
      <c r="H120" s="344" t="s">
        <v>2206</v>
      </c>
      <c r="I120" s="344"/>
      <c r="J120" s="346"/>
      <c r="K120" s="346"/>
    </row>
    <row r="121" spans="1:11" s="347" customFormat="1" ht="24">
      <c r="A121" s="348"/>
      <c r="B121" s="349"/>
      <c r="C121" s="345" t="s">
        <v>2250</v>
      </c>
      <c r="D121" s="344" t="s">
        <v>2253</v>
      </c>
      <c r="E121" s="345">
        <v>150</v>
      </c>
      <c r="F121" s="345" t="s">
        <v>513</v>
      </c>
      <c r="G121" s="345" t="s">
        <v>513</v>
      </c>
      <c r="H121" s="344" t="s">
        <v>2206</v>
      </c>
      <c r="I121" s="344"/>
      <c r="J121" s="346"/>
      <c r="K121" s="346"/>
    </row>
    <row r="122" spans="1:11" s="347" customFormat="1" ht="24">
      <c r="A122" s="348"/>
      <c r="B122" s="349"/>
      <c r="C122" s="345" t="s">
        <v>2251</v>
      </c>
      <c r="D122" s="344" t="s">
        <v>2253</v>
      </c>
      <c r="E122" s="345" t="s">
        <v>513</v>
      </c>
      <c r="F122" s="345" t="s">
        <v>513</v>
      </c>
      <c r="G122" s="345">
        <v>150</v>
      </c>
      <c r="H122" s="344" t="s">
        <v>2206</v>
      </c>
      <c r="I122" s="344"/>
      <c r="J122" s="346"/>
      <c r="K122" s="346"/>
    </row>
    <row r="123" spans="1:11" s="347" customFormat="1" ht="24">
      <c r="A123" s="348"/>
      <c r="B123" s="349"/>
      <c r="C123" s="345" t="s">
        <v>2252</v>
      </c>
      <c r="D123" s="344" t="s">
        <v>2253</v>
      </c>
      <c r="E123" s="345">
        <v>150</v>
      </c>
      <c r="F123" s="345">
        <v>150</v>
      </c>
      <c r="G123" s="345" t="s">
        <v>513</v>
      </c>
      <c r="H123" s="344" t="s">
        <v>2206</v>
      </c>
      <c r="I123" s="344"/>
      <c r="J123" s="346"/>
      <c r="K123" s="346"/>
    </row>
    <row r="124" spans="1:11" s="347" customFormat="1" ht="12">
      <c r="A124" s="348"/>
      <c r="B124" s="349"/>
      <c r="C124" s="345" t="s">
        <v>2243</v>
      </c>
      <c r="D124" s="344" t="s">
        <v>2253</v>
      </c>
      <c r="E124" s="345">
        <v>150</v>
      </c>
      <c r="F124" s="345">
        <v>150</v>
      </c>
      <c r="G124" s="345">
        <v>150</v>
      </c>
      <c r="H124" s="344" t="s">
        <v>2206</v>
      </c>
      <c r="I124" s="344"/>
      <c r="J124" s="346"/>
      <c r="K124" s="346"/>
    </row>
    <row r="125" spans="1:11" s="347" customFormat="1" ht="12">
      <c r="A125" s="348">
        <v>13</v>
      </c>
      <c r="B125" s="349" t="s">
        <v>3253</v>
      </c>
      <c r="C125" s="345" t="s">
        <v>495</v>
      </c>
      <c r="D125" s="344" t="s">
        <v>2253</v>
      </c>
      <c r="E125" s="345">
        <v>50</v>
      </c>
      <c r="F125" s="345">
        <v>50</v>
      </c>
      <c r="G125" s="345">
        <v>50</v>
      </c>
      <c r="H125" s="344" t="s">
        <v>2206</v>
      </c>
      <c r="I125" s="344"/>
      <c r="J125" s="346"/>
      <c r="K125" s="346"/>
    </row>
    <row r="126" spans="1:11" s="347" customFormat="1" ht="24">
      <c r="A126" s="348"/>
      <c r="B126" s="349"/>
      <c r="C126" s="345" t="s">
        <v>2249</v>
      </c>
      <c r="D126" s="344" t="s">
        <v>2253</v>
      </c>
      <c r="E126" s="345" t="s">
        <v>513</v>
      </c>
      <c r="F126" s="345">
        <v>150</v>
      </c>
      <c r="G126" s="345">
        <v>150</v>
      </c>
      <c r="H126" s="344" t="s">
        <v>2206</v>
      </c>
      <c r="I126" s="344"/>
      <c r="J126" s="346"/>
      <c r="K126" s="346"/>
    </row>
    <row r="127" spans="1:11" s="347" customFormat="1" ht="24">
      <c r="A127" s="348"/>
      <c r="B127" s="349"/>
      <c r="C127" s="345" t="s">
        <v>2250</v>
      </c>
      <c r="D127" s="344" t="s">
        <v>2253</v>
      </c>
      <c r="E127" s="345">
        <v>150</v>
      </c>
      <c r="F127" s="345" t="s">
        <v>513</v>
      </c>
      <c r="G127" s="345" t="s">
        <v>513</v>
      </c>
      <c r="H127" s="344" t="s">
        <v>2206</v>
      </c>
      <c r="I127" s="344"/>
      <c r="J127" s="346"/>
      <c r="K127" s="346"/>
    </row>
    <row r="128" spans="1:11" s="347" customFormat="1" ht="24">
      <c r="A128" s="348"/>
      <c r="B128" s="349"/>
      <c r="C128" s="345" t="s">
        <v>2251</v>
      </c>
      <c r="D128" s="344" t="s">
        <v>2253</v>
      </c>
      <c r="E128" s="345" t="s">
        <v>513</v>
      </c>
      <c r="F128" s="345" t="s">
        <v>513</v>
      </c>
      <c r="G128" s="345">
        <v>150</v>
      </c>
      <c r="H128" s="344" t="s">
        <v>2206</v>
      </c>
      <c r="I128" s="344"/>
      <c r="J128" s="346"/>
      <c r="K128" s="346"/>
    </row>
    <row r="129" spans="1:17" s="347" customFormat="1" ht="24">
      <c r="A129" s="348"/>
      <c r="B129" s="349"/>
      <c r="C129" s="345" t="s">
        <v>2252</v>
      </c>
      <c r="D129" s="344" t="s">
        <v>2253</v>
      </c>
      <c r="E129" s="345">
        <v>150</v>
      </c>
      <c r="F129" s="345">
        <v>150</v>
      </c>
      <c r="G129" s="345" t="s">
        <v>513</v>
      </c>
      <c r="H129" s="344" t="s">
        <v>2206</v>
      </c>
      <c r="I129" s="344"/>
      <c r="J129" s="346"/>
      <c r="K129" s="346"/>
    </row>
    <row r="130" spans="1:17" s="347" customFormat="1" ht="12">
      <c r="A130" s="348"/>
      <c r="B130" s="349"/>
      <c r="C130" s="345" t="s">
        <v>2243</v>
      </c>
      <c r="D130" s="344" t="s">
        <v>2253</v>
      </c>
      <c r="E130" s="345">
        <v>150</v>
      </c>
      <c r="F130" s="345">
        <v>150</v>
      </c>
      <c r="G130" s="345">
        <v>150</v>
      </c>
      <c r="H130" s="344" t="s">
        <v>2206</v>
      </c>
      <c r="I130" s="344"/>
      <c r="J130" s="346"/>
      <c r="K130" s="346"/>
    </row>
    <row r="131" spans="1:17" s="347" customFormat="1" ht="12">
      <c r="A131" s="348">
        <v>14</v>
      </c>
      <c r="B131" s="349" t="s">
        <v>3254</v>
      </c>
      <c r="C131" s="345" t="s">
        <v>495</v>
      </c>
      <c r="D131" s="344" t="s">
        <v>2253</v>
      </c>
      <c r="E131" s="345">
        <v>50</v>
      </c>
      <c r="F131" s="345">
        <v>50</v>
      </c>
      <c r="G131" s="345">
        <v>50</v>
      </c>
      <c r="H131" s="344" t="s">
        <v>2206</v>
      </c>
      <c r="I131" s="344"/>
      <c r="J131" s="346"/>
      <c r="K131" s="346"/>
    </row>
    <row r="132" spans="1:17" s="347" customFormat="1" ht="24">
      <c r="A132" s="348"/>
      <c r="B132" s="349"/>
      <c r="C132" s="345" t="s">
        <v>2249</v>
      </c>
      <c r="D132" s="344" t="s">
        <v>2253</v>
      </c>
      <c r="E132" s="345" t="s">
        <v>513</v>
      </c>
      <c r="F132" s="345">
        <v>150</v>
      </c>
      <c r="G132" s="345">
        <v>150</v>
      </c>
      <c r="H132" s="344" t="s">
        <v>2206</v>
      </c>
      <c r="I132" s="344"/>
      <c r="J132" s="346"/>
      <c r="K132" s="346"/>
    </row>
    <row r="133" spans="1:17" s="347" customFormat="1" ht="24">
      <c r="A133" s="348"/>
      <c r="B133" s="349"/>
      <c r="C133" s="345" t="s">
        <v>2250</v>
      </c>
      <c r="D133" s="344" t="s">
        <v>2253</v>
      </c>
      <c r="E133" s="345">
        <v>150</v>
      </c>
      <c r="F133" s="345" t="s">
        <v>513</v>
      </c>
      <c r="G133" s="345" t="s">
        <v>513</v>
      </c>
      <c r="H133" s="344" t="s">
        <v>2206</v>
      </c>
      <c r="I133" s="344"/>
      <c r="J133" s="346"/>
      <c r="K133" s="346"/>
    </row>
    <row r="134" spans="1:17" s="347" customFormat="1" ht="24">
      <c r="A134" s="348"/>
      <c r="B134" s="349"/>
      <c r="C134" s="345" t="s">
        <v>2251</v>
      </c>
      <c r="D134" s="344" t="s">
        <v>2253</v>
      </c>
      <c r="E134" s="345" t="s">
        <v>513</v>
      </c>
      <c r="F134" s="345" t="s">
        <v>513</v>
      </c>
      <c r="G134" s="345">
        <v>150</v>
      </c>
      <c r="H134" s="344" t="s">
        <v>2206</v>
      </c>
      <c r="I134" s="344"/>
      <c r="J134" s="346"/>
      <c r="K134" s="346"/>
    </row>
    <row r="135" spans="1:17" s="347" customFormat="1" ht="24">
      <c r="A135" s="348"/>
      <c r="B135" s="349"/>
      <c r="C135" s="345" t="s">
        <v>2252</v>
      </c>
      <c r="D135" s="344" t="s">
        <v>2253</v>
      </c>
      <c r="E135" s="345">
        <v>150</v>
      </c>
      <c r="F135" s="345">
        <v>150</v>
      </c>
      <c r="G135" s="345" t="s">
        <v>513</v>
      </c>
      <c r="H135" s="344" t="s">
        <v>2206</v>
      </c>
      <c r="I135" s="344"/>
      <c r="J135" s="346"/>
      <c r="K135" s="346"/>
    </row>
    <row r="136" spans="1:17" s="347" customFormat="1" ht="12">
      <c r="A136" s="348"/>
      <c r="B136" s="349"/>
      <c r="C136" s="345" t="s">
        <v>2243</v>
      </c>
      <c r="D136" s="344" t="s">
        <v>2253</v>
      </c>
      <c r="E136" s="345">
        <v>150</v>
      </c>
      <c r="F136" s="345">
        <v>150</v>
      </c>
      <c r="G136" s="345">
        <v>150</v>
      </c>
      <c r="H136" s="344" t="s">
        <v>2206</v>
      </c>
      <c r="I136" s="344"/>
      <c r="J136" s="346"/>
      <c r="K136" s="346"/>
    </row>
    <row r="137" spans="1:17" s="347" customFormat="1" ht="12">
      <c r="A137" s="363" t="s">
        <v>1280</v>
      </c>
      <c r="B137" s="359" t="s">
        <v>2223</v>
      </c>
      <c r="C137" s="360"/>
      <c r="D137" s="361"/>
      <c r="E137" s="345">
        <v>17154</v>
      </c>
      <c r="F137" s="345">
        <v>17154</v>
      </c>
      <c r="G137" s="345">
        <v>17704</v>
      </c>
      <c r="H137" s="344" t="s">
        <v>3228</v>
      </c>
      <c r="I137" s="344" t="s">
        <v>1485</v>
      </c>
      <c r="J137" s="346"/>
      <c r="K137" s="346"/>
    </row>
    <row r="138" spans="1:17" s="347" customFormat="1" ht="12">
      <c r="A138" s="364"/>
      <c r="B138" s="359" t="s">
        <v>2224</v>
      </c>
      <c r="C138" s="360"/>
      <c r="D138" s="361"/>
      <c r="E138" s="345">
        <v>1000</v>
      </c>
      <c r="F138" s="345">
        <v>1000</v>
      </c>
      <c r="G138" s="345">
        <v>1050</v>
      </c>
      <c r="H138" s="344" t="s">
        <v>3228</v>
      </c>
      <c r="I138" s="344" t="s">
        <v>851</v>
      </c>
      <c r="J138" s="346"/>
      <c r="K138" s="346"/>
    </row>
    <row r="139" spans="1:17" s="347" customFormat="1" ht="12">
      <c r="A139" s="350" t="s">
        <v>3242</v>
      </c>
      <c r="B139" s="351"/>
      <c r="C139" s="351"/>
      <c r="D139" s="351"/>
      <c r="E139" s="351"/>
      <c r="F139" s="351"/>
      <c r="G139" s="351"/>
      <c r="H139" s="351"/>
      <c r="I139" s="352"/>
      <c r="J139" s="346"/>
      <c r="K139" s="346"/>
    </row>
    <row r="140" spans="1:17" s="339" customFormat="1">
      <c r="A140" s="365"/>
      <c r="B140" s="365"/>
      <c r="C140" s="365"/>
      <c r="D140" s="365"/>
      <c r="E140" s="365"/>
      <c r="F140" s="365"/>
      <c r="G140" s="365"/>
      <c r="H140" s="365"/>
      <c r="I140" s="365"/>
      <c r="J140" s="122"/>
      <c r="K140" s="122"/>
    </row>
    <row r="141" spans="1:17" s="358" customFormat="1" ht="18.75">
      <c r="A141" s="155" t="s">
        <v>117</v>
      </c>
      <c r="B141" s="155"/>
      <c r="C141" s="155"/>
      <c r="D141" s="155"/>
      <c r="E141" s="155"/>
      <c r="F141" s="155"/>
      <c r="G141" s="155"/>
      <c r="H141" s="155"/>
      <c r="I141" s="366"/>
      <c r="J141" s="367"/>
      <c r="K141" s="367"/>
      <c r="L141" s="367"/>
      <c r="M141" s="367"/>
      <c r="N141" s="367"/>
      <c r="O141" s="367"/>
      <c r="P141" s="367"/>
      <c r="Q141" s="367"/>
    </row>
    <row r="142" spans="1:17" s="358" customFormat="1">
      <c r="A142" s="340" t="s">
        <v>594</v>
      </c>
      <c r="B142" s="340" t="s">
        <v>595</v>
      </c>
      <c r="C142" s="340" t="s">
        <v>596</v>
      </c>
      <c r="D142" s="340" t="s">
        <v>597</v>
      </c>
      <c r="E142" s="368" t="s">
        <v>1266</v>
      </c>
      <c r="F142" s="369"/>
      <c r="G142" s="341" t="s">
        <v>1267</v>
      </c>
      <c r="H142" s="340" t="s">
        <v>2303</v>
      </c>
      <c r="I142" s="370"/>
      <c r="J142" s="371"/>
      <c r="K142" s="371"/>
      <c r="L142" s="371"/>
      <c r="M142" s="371"/>
      <c r="N142" s="371"/>
      <c r="O142" s="371"/>
      <c r="P142" s="371"/>
      <c r="Q142" s="371"/>
    </row>
    <row r="143" spans="1:17" s="358" customFormat="1">
      <c r="A143" s="340"/>
      <c r="B143" s="340"/>
      <c r="C143" s="340"/>
      <c r="D143" s="340"/>
      <c r="E143" s="342" t="s">
        <v>3261</v>
      </c>
      <c r="F143" s="342" t="s">
        <v>2254</v>
      </c>
      <c r="G143" s="343"/>
      <c r="H143" s="340"/>
      <c r="I143" s="370"/>
      <c r="J143" s="371"/>
      <c r="K143" s="371"/>
      <c r="L143" s="371"/>
      <c r="M143" s="371"/>
      <c r="N143" s="372"/>
      <c r="O143" s="372"/>
      <c r="P143" s="371"/>
      <c r="Q143" s="371"/>
    </row>
    <row r="144" spans="1:17" s="347" customFormat="1" ht="12">
      <c r="A144" s="344">
        <v>1</v>
      </c>
      <c r="B144" s="344"/>
      <c r="C144" s="344" t="s">
        <v>495</v>
      </c>
      <c r="D144" s="344" t="s">
        <v>2255</v>
      </c>
      <c r="E144" s="345">
        <v>50</v>
      </c>
      <c r="F144" s="345">
        <v>50</v>
      </c>
      <c r="G144" s="344" t="s">
        <v>1643</v>
      </c>
      <c r="H144" s="344"/>
      <c r="I144" s="346"/>
      <c r="J144" s="373"/>
      <c r="K144" s="373"/>
      <c r="L144" s="373"/>
      <c r="M144" s="373"/>
      <c r="N144" s="374"/>
      <c r="O144" s="374"/>
      <c r="P144" s="373"/>
      <c r="Q144" s="373"/>
    </row>
    <row r="145" spans="1:17" s="347" customFormat="1" ht="12">
      <c r="A145" s="348">
        <v>2</v>
      </c>
      <c r="B145" s="349" t="s">
        <v>608</v>
      </c>
      <c r="C145" s="345" t="s">
        <v>2256</v>
      </c>
      <c r="D145" s="344" t="s">
        <v>2255</v>
      </c>
      <c r="E145" s="345">
        <v>50</v>
      </c>
      <c r="F145" s="345">
        <v>50</v>
      </c>
      <c r="G145" s="344" t="s">
        <v>1643</v>
      </c>
      <c r="H145" s="344"/>
      <c r="I145" s="346"/>
      <c r="J145" s="375"/>
      <c r="K145" s="376"/>
      <c r="L145" s="374"/>
      <c r="M145" s="373"/>
      <c r="N145" s="374"/>
      <c r="O145" s="374"/>
      <c r="P145" s="373"/>
      <c r="Q145" s="373"/>
    </row>
    <row r="146" spans="1:17" s="347" customFormat="1" ht="12">
      <c r="A146" s="348"/>
      <c r="B146" s="349"/>
      <c r="C146" s="345" t="s">
        <v>2257</v>
      </c>
      <c r="D146" s="344" t="s">
        <v>2255</v>
      </c>
      <c r="E146" s="345">
        <v>100</v>
      </c>
      <c r="F146" s="345">
        <v>100</v>
      </c>
      <c r="G146" s="344" t="s">
        <v>1643</v>
      </c>
      <c r="H146" s="344"/>
      <c r="I146" s="346"/>
      <c r="J146" s="375"/>
      <c r="K146" s="376"/>
      <c r="L146" s="374"/>
      <c r="M146" s="373"/>
      <c r="N146" s="374"/>
      <c r="O146" s="374"/>
      <c r="P146" s="373"/>
      <c r="Q146" s="373"/>
    </row>
    <row r="147" spans="1:17" s="347" customFormat="1" ht="12">
      <c r="A147" s="348">
        <v>3</v>
      </c>
      <c r="B147" s="349" t="s">
        <v>2258</v>
      </c>
      <c r="C147" s="345" t="s">
        <v>2259</v>
      </c>
      <c r="D147" s="344" t="s">
        <v>2255</v>
      </c>
      <c r="E147" s="345">
        <v>1000</v>
      </c>
      <c r="F147" s="345">
        <v>1000</v>
      </c>
      <c r="G147" s="344" t="s">
        <v>1643</v>
      </c>
      <c r="H147" s="344"/>
      <c r="I147" s="346"/>
      <c r="J147" s="375"/>
      <c r="K147" s="376"/>
      <c r="L147" s="374"/>
      <c r="M147" s="373"/>
      <c r="N147" s="374"/>
      <c r="O147" s="374"/>
      <c r="P147" s="373"/>
      <c r="Q147" s="373"/>
    </row>
    <row r="148" spans="1:17" s="347" customFormat="1" ht="12">
      <c r="A148" s="348"/>
      <c r="B148" s="349"/>
      <c r="C148" s="345" t="s">
        <v>2260</v>
      </c>
      <c r="D148" s="344" t="s">
        <v>2255</v>
      </c>
      <c r="E148" s="345">
        <v>2000</v>
      </c>
      <c r="F148" s="345">
        <v>2000</v>
      </c>
      <c r="G148" s="344" t="s">
        <v>1643</v>
      </c>
      <c r="H148" s="344"/>
      <c r="I148" s="346"/>
      <c r="J148" s="375"/>
      <c r="K148" s="376"/>
      <c r="L148" s="374"/>
      <c r="M148" s="373"/>
      <c r="N148" s="374"/>
      <c r="O148" s="374"/>
      <c r="P148" s="373"/>
      <c r="Q148" s="373"/>
    </row>
    <row r="149" spans="1:17" s="347" customFormat="1" ht="24">
      <c r="A149" s="344">
        <v>4</v>
      </c>
      <c r="B149" s="344"/>
      <c r="C149" s="345" t="s">
        <v>2261</v>
      </c>
      <c r="D149" s="344" t="s">
        <v>2255</v>
      </c>
      <c r="E149" s="345">
        <v>200</v>
      </c>
      <c r="F149" s="345">
        <v>200</v>
      </c>
      <c r="G149" s="344" t="s">
        <v>1643</v>
      </c>
      <c r="H149" s="344"/>
      <c r="I149" s="346"/>
      <c r="J149" s="373"/>
      <c r="K149" s="373"/>
      <c r="L149" s="374"/>
      <c r="M149" s="373"/>
      <c r="N149" s="374"/>
      <c r="O149" s="374"/>
      <c r="P149" s="373"/>
      <c r="Q149" s="373"/>
    </row>
    <row r="150" spans="1:17" s="347" customFormat="1" ht="24">
      <c r="A150" s="344">
        <v>5</v>
      </c>
      <c r="B150" s="344"/>
      <c r="C150" s="345" t="s">
        <v>705</v>
      </c>
      <c r="D150" s="344" t="s">
        <v>2255</v>
      </c>
      <c r="E150" s="345" t="s">
        <v>2262</v>
      </c>
      <c r="F150" s="345" t="s">
        <v>2262</v>
      </c>
      <c r="G150" s="344" t="s">
        <v>1643</v>
      </c>
      <c r="H150" s="344"/>
      <c r="I150" s="346"/>
      <c r="J150" s="373"/>
      <c r="K150" s="373"/>
      <c r="L150" s="374"/>
      <c r="M150" s="373"/>
      <c r="N150" s="374"/>
      <c r="O150" s="374"/>
      <c r="P150" s="373"/>
      <c r="Q150" s="373"/>
    </row>
    <row r="151" spans="1:17" s="347" customFormat="1" ht="12">
      <c r="A151" s="344">
        <v>6</v>
      </c>
      <c r="B151" s="344"/>
      <c r="C151" s="345" t="s">
        <v>669</v>
      </c>
      <c r="D151" s="344" t="s">
        <v>2255</v>
      </c>
      <c r="E151" s="345">
        <v>500</v>
      </c>
      <c r="F151" s="345">
        <v>500</v>
      </c>
      <c r="G151" s="344" t="s">
        <v>1643</v>
      </c>
      <c r="H151" s="344"/>
      <c r="I151" s="346"/>
      <c r="J151" s="373"/>
      <c r="K151" s="373"/>
      <c r="L151" s="374"/>
      <c r="M151" s="373"/>
      <c r="N151" s="374"/>
      <c r="O151" s="374"/>
      <c r="P151" s="373"/>
      <c r="Q151" s="373"/>
    </row>
    <row r="152" spans="1:17" s="347" customFormat="1" ht="12">
      <c r="A152" s="344">
        <v>7</v>
      </c>
      <c r="B152" s="344"/>
      <c r="C152" s="345" t="s">
        <v>667</v>
      </c>
      <c r="D152" s="344" t="s">
        <v>2255</v>
      </c>
      <c r="E152" s="345">
        <v>500</v>
      </c>
      <c r="F152" s="345">
        <v>500</v>
      </c>
      <c r="G152" s="344" t="s">
        <v>1643</v>
      </c>
      <c r="H152" s="344"/>
      <c r="I152" s="346"/>
      <c r="J152" s="373"/>
      <c r="K152" s="373"/>
      <c r="L152" s="374"/>
      <c r="M152" s="373"/>
      <c r="N152" s="374"/>
      <c r="O152" s="374"/>
      <c r="P152" s="373"/>
      <c r="Q152" s="373"/>
    </row>
    <row r="153" spans="1:17" s="347" customFormat="1" ht="12">
      <c r="A153" s="344">
        <v>8</v>
      </c>
      <c r="B153" s="344"/>
      <c r="C153" s="345" t="s">
        <v>1292</v>
      </c>
      <c r="D153" s="344" t="s">
        <v>2255</v>
      </c>
      <c r="E153" s="345">
        <v>200</v>
      </c>
      <c r="F153" s="345">
        <v>200</v>
      </c>
      <c r="G153" s="344" t="s">
        <v>1643</v>
      </c>
      <c r="H153" s="344"/>
      <c r="I153" s="346"/>
      <c r="J153" s="373"/>
      <c r="K153" s="373"/>
      <c r="L153" s="374"/>
      <c r="M153" s="373"/>
      <c r="N153" s="374"/>
      <c r="O153" s="374"/>
      <c r="P153" s="373"/>
      <c r="Q153" s="373"/>
    </row>
    <row r="154" spans="1:17" s="347" customFormat="1" ht="12">
      <c r="A154" s="344">
        <v>9</v>
      </c>
      <c r="B154" s="344"/>
      <c r="C154" s="345" t="s">
        <v>1367</v>
      </c>
      <c r="D154" s="344" t="s">
        <v>2255</v>
      </c>
      <c r="E154" s="345">
        <v>200</v>
      </c>
      <c r="F154" s="345">
        <v>200</v>
      </c>
      <c r="G154" s="344" t="s">
        <v>1643</v>
      </c>
      <c r="H154" s="344"/>
      <c r="I154" s="346"/>
      <c r="J154" s="373"/>
      <c r="K154" s="373"/>
      <c r="L154" s="374"/>
      <c r="M154" s="373"/>
      <c r="N154" s="374"/>
      <c r="O154" s="374"/>
      <c r="P154" s="373"/>
      <c r="Q154" s="373"/>
    </row>
    <row r="155" spans="1:17" s="347" customFormat="1" ht="12">
      <c r="A155" s="344">
        <v>10</v>
      </c>
      <c r="B155" s="344"/>
      <c r="C155" s="345" t="s">
        <v>633</v>
      </c>
      <c r="D155" s="344" t="s">
        <v>2255</v>
      </c>
      <c r="E155" s="345">
        <v>2000</v>
      </c>
      <c r="F155" s="345">
        <v>2000</v>
      </c>
      <c r="G155" s="344" t="s">
        <v>1643</v>
      </c>
      <c r="H155" s="344"/>
      <c r="I155" s="346"/>
      <c r="J155" s="373"/>
      <c r="K155" s="373"/>
      <c r="L155" s="374"/>
      <c r="M155" s="373"/>
      <c r="N155" s="374"/>
      <c r="O155" s="374"/>
      <c r="P155" s="373"/>
      <c r="Q155" s="373"/>
    </row>
    <row r="156" spans="1:17" s="347" customFormat="1" ht="12">
      <c r="A156" s="344">
        <v>11</v>
      </c>
      <c r="B156" s="344"/>
      <c r="C156" s="345" t="s">
        <v>2263</v>
      </c>
      <c r="D156" s="344" t="s">
        <v>2255</v>
      </c>
      <c r="E156" s="345">
        <v>400</v>
      </c>
      <c r="F156" s="345">
        <v>400</v>
      </c>
      <c r="G156" s="344" t="s">
        <v>1643</v>
      </c>
      <c r="H156" s="344"/>
      <c r="I156" s="346"/>
      <c r="J156" s="373"/>
      <c r="K156" s="373"/>
      <c r="L156" s="374"/>
      <c r="M156" s="373"/>
      <c r="N156" s="374"/>
      <c r="O156" s="374"/>
      <c r="P156" s="373"/>
      <c r="Q156" s="373"/>
    </row>
    <row r="157" spans="1:17" s="347" customFormat="1" ht="12">
      <c r="A157" s="344">
        <v>12</v>
      </c>
      <c r="B157" s="344"/>
      <c r="C157" s="345" t="s">
        <v>692</v>
      </c>
      <c r="D157" s="344" t="s">
        <v>2255</v>
      </c>
      <c r="E157" s="345">
        <v>200</v>
      </c>
      <c r="F157" s="345">
        <v>200</v>
      </c>
      <c r="G157" s="344" t="s">
        <v>1643</v>
      </c>
      <c r="H157" s="344"/>
      <c r="I157" s="346"/>
      <c r="J157" s="373"/>
      <c r="K157" s="373"/>
      <c r="L157" s="374"/>
      <c r="M157" s="373"/>
      <c r="N157" s="374"/>
      <c r="O157" s="374"/>
      <c r="P157" s="373"/>
      <c r="Q157" s="373"/>
    </row>
    <row r="158" spans="1:17" s="347" customFormat="1" ht="12">
      <c r="A158" s="348" t="s">
        <v>1280</v>
      </c>
      <c r="B158" s="349" t="s">
        <v>2224</v>
      </c>
      <c r="C158" s="349"/>
      <c r="D158" s="349"/>
      <c r="E158" s="345">
        <v>2400</v>
      </c>
      <c r="F158" s="345">
        <v>2400</v>
      </c>
      <c r="G158" s="344" t="s">
        <v>720</v>
      </c>
      <c r="H158" s="344" t="s">
        <v>1396</v>
      </c>
      <c r="I158" s="346"/>
      <c r="J158" s="375"/>
      <c r="K158" s="376"/>
      <c r="L158" s="376"/>
      <c r="M158" s="376"/>
      <c r="N158" s="374"/>
      <c r="O158" s="374"/>
      <c r="P158" s="373"/>
      <c r="Q158" s="373"/>
    </row>
    <row r="159" spans="1:17" s="347" customFormat="1" ht="12">
      <c r="A159" s="348"/>
      <c r="B159" s="349" t="s">
        <v>2223</v>
      </c>
      <c r="C159" s="349"/>
      <c r="D159" s="349"/>
      <c r="E159" s="349" t="s">
        <v>3262</v>
      </c>
      <c r="F159" s="348"/>
      <c r="G159" s="344" t="s">
        <v>720</v>
      </c>
      <c r="H159" s="344" t="s">
        <v>1721</v>
      </c>
      <c r="I159" s="346"/>
      <c r="J159" s="375"/>
      <c r="K159" s="376"/>
      <c r="L159" s="376"/>
      <c r="M159" s="376"/>
      <c r="N159" s="376"/>
      <c r="O159" s="375"/>
      <c r="P159" s="373"/>
      <c r="Q159" s="373"/>
    </row>
    <row r="160" spans="1:17" s="347" customFormat="1" ht="12">
      <c r="A160" s="350" t="s">
        <v>3242</v>
      </c>
      <c r="B160" s="351"/>
      <c r="C160" s="351"/>
      <c r="D160" s="351"/>
      <c r="E160" s="351"/>
      <c r="F160" s="351"/>
      <c r="G160" s="351"/>
      <c r="H160" s="352"/>
      <c r="I160" s="353"/>
      <c r="J160" s="346"/>
      <c r="K160" s="346"/>
    </row>
    <row r="161" spans="1:11" s="339" customFormat="1">
      <c r="A161" s="377"/>
      <c r="B161" s="377"/>
      <c r="C161" s="377"/>
      <c r="D161" s="377"/>
      <c r="E161" s="377"/>
      <c r="F161" s="377"/>
      <c r="G161" s="377"/>
      <c r="H161" s="377"/>
      <c r="I161" s="377"/>
      <c r="J161" s="122"/>
      <c r="K161" s="122"/>
    </row>
    <row r="162" spans="1:11" s="358" customFormat="1" ht="18.75">
      <c r="A162" s="155" t="s">
        <v>118</v>
      </c>
      <c r="B162" s="155"/>
      <c r="C162" s="155"/>
      <c r="D162" s="155"/>
      <c r="E162" s="155"/>
      <c r="F162" s="155"/>
      <c r="G162" s="155"/>
      <c r="H162" s="155"/>
      <c r="I162" s="366"/>
      <c r="J162" s="362"/>
      <c r="K162" s="362"/>
    </row>
    <row r="163" spans="1:11" s="358" customFormat="1">
      <c r="A163" s="340" t="s">
        <v>594</v>
      </c>
      <c r="B163" s="340" t="s">
        <v>595</v>
      </c>
      <c r="C163" s="340" t="s">
        <v>596</v>
      </c>
      <c r="D163" s="340" t="s">
        <v>597</v>
      </c>
      <c r="E163" s="340" t="s">
        <v>1266</v>
      </c>
      <c r="F163" s="340"/>
      <c r="G163" s="340" t="s">
        <v>1267</v>
      </c>
      <c r="H163" s="340" t="s">
        <v>2303</v>
      </c>
      <c r="I163" s="370"/>
      <c r="J163" s="362"/>
      <c r="K163" s="362"/>
    </row>
    <row r="164" spans="1:11" s="358" customFormat="1">
      <c r="A164" s="340"/>
      <c r="B164" s="340"/>
      <c r="C164" s="340"/>
      <c r="D164" s="340"/>
      <c r="E164" s="342" t="s">
        <v>3261</v>
      </c>
      <c r="F164" s="342" t="s">
        <v>2254</v>
      </c>
      <c r="G164" s="340"/>
      <c r="H164" s="340"/>
      <c r="I164" s="370"/>
      <c r="J164" s="362"/>
      <c r="K164" s="362"/>
    </row>
    <row r="165" spans="1:11" s="347" customFormat="1" ht="12">
      <c r="A165" s="344">
        <v>1</v>
      </c>
      <c r="B165" s="344"/>
      <c r="C165" s="344" t="s">
        <v>495</v>
      </c>
      <c r="D165" s="344" t="s">
        <v>2264</v>
      </c>
      <c r="E165" s="345">
        <v>50</v>
      </c>
      <c r="F165" s="345">
        <v>50</v>
      </c>
      <c r="G165" s="344" t="s">
        <v>1643</v>
      </c>
      <c r="H165" s="344"/>
      <c r="I165" s="346"/>
      <c r="J165" s="346"/>
      <c r="K165" s="346"/>
    </row>
    <row r="166" spans="1:11" s="347" customFormat="1" ht="12">
      <c r="A166" s="344">
        <v>2</v>
      </c>
      <c r="B166" s="349" t="s">
        <v>608</v>
      </c>
      <c r="C166" s="345" t="s">
        <v>2256</v>
      </c>
      <c r="D166" s="344" t="s">
        <v>2264</v>
      </c>
      <c r="E166" s="349">
        <v>200</v>
      </c>
      <c r="F166" s="349">
        <v>200</v>
      </c>
      <c r="G166" s="344" t="s">
        <v>1643</v>
      </c>
      <c r="H166" s="344"/>
      <c r="I166" s="346"/>
      <c r="J166" s="346"/>
      <c r="K166" s="346"/>
    </row>
    <row r="167" spans="1:11" s="347" customFormat="1" ht="12">
      <c r="A167" s="344">
        <v>3</v>
      </c>
      <c r="B167" s="349"/>
      <c r="C167" s="345" t="s">
        <v>2257</v>
      </c>
      <c r="D167" s="344" t="s">
        <v>2264</v>
      </c>
      <c r="E167" s="349"/>
      <c r="F167" s="349"/>
      <c r="G167" s="344" t="s">
        <v>1643</v>
      </c>
      <c r="H167" s="344"/>
      <c r="I167" s="346"/>
      <c r="J167" s="346"/>
      <c r="K167" s="346"/>
    </row>
    <row r="168" spans="1:11" s="347" customFormat="1" ht="12">
      <c r="A168" s="344">
        <v>4</v>
      </c>
      <c r="B168" s="349" t="s">
        <v>667</v>
      </c>
      <c r="C168" s="345" t="s">
        <v>2265</v>
      </c>
      <c r="D168" s="344" t="s">
        <v>2264</v>
      </c>
      <c r="E168" s="345" t="s">
        <v>513</v>
      </c>
      <c r="F168" s="345">
        <v>50</v>
      </c>
      <c r="G168" s="344" t="s">
        <v>1643</v>
      </c>
      <c r="H168" s="344"/>
      <c r="I168" s="346"/>
      <c r="J168" s="346"/>
      <c r="K168" s="346"/>
    </row>
    <row r="169" spans="1:11" s="347" customFormat="1" ht="12">
      <c r="A169" s="344">
        <v>5</v>
      </c>
      <c r="B169" s="349"/>
      <c r="C169" s="345" t="s">
        <v>2266</v>
      </c>
      <c r="D169" s="344" t="s">
        <v>2264</v>
      </c>
      <c r="E169" s="345">
        <v>200</v>
      </c>
      <c r="F169" s="345">
        <v>200</v>
      </c>
      <c r="G169" s="344" t="s">
        <v>1643</v>
      </c>
      <c r="H169" s="344"/>
      <c r="I169" s="346"/>
      <c r="J169" s="346"/>
      <c r="K169" s="346"/>
    </row>
    <row r="170" spans="1:11" s="347" customFormat="1" ht="12">
      <c r="A170" s="344">
        <v>6</v>
      </c>
      <c r="B170" s="349" t="s">
        <v>669</v>
      </c>
      <c r="C170" s="345" t="s">
        <v>2265</v>
      </c>
      <c r="D170" s="344" t="s">
        <v>2264</v>
      </c>
      <c r="E170" s="345" t="s">
        <v>513</v>
      </c>
      <c r="F170" s="345">
        <v>50</v>
      </c>
      <c r="G170" s="344" t="s">
        <v>1643</v>
      </c>
      <c r="H170" s="344"/>
      <c r="I170" s="346"/>
      <c r="J170" s="346"/>
      <c r="K170" s="346"/>
    </row>
    <row r="171" spans="1:11" s="347" customFormat="1" ht="12">
      <c r="A171" s="344">
        <v>7</v>
      </c>
      <c r="B171" s="349"/>
      <c r="C171" s="345" t="s">
        <v>2266</v>
      </c>
      <c r="D171" s="344" t="s">
        <v>2264</v>
      </c>
      <c r="E171" s="345">
        <v>400</v>
      </c>
      <c r="F171" s="345">
        <v>400</v>
      </c>
      <c r="G171" s="344" t="s">
        <v>1643</v>
      </c>
      <c r="H171" s="344"/>
      <c r="I171" s="346"/>
      <c r="J171" s="346"/>
      <c r="K171" s="346"/>
    </row>
    <row r="172" spans="1:11" s="347" customFormat="1" ht="12">
      <c r="A172" s="344">
        <v>8</v>
      </c>
      <c r="B172" s="344"/>
      <c r="C172" s="345" t="s">
        <v>705</v>
      </c>
      <c r="D172" s="344" t="s">
        <v>2264</v>
      </c>
      <c r="E172" s="344">
        <v>500</v>
      </c>
      <c r="F172" s="345">
        <v>500</v>
      </c>
      <c r="G172" s="344" t="s">
        <v>1643</v>
      </c>
      <c r="H172" s="344"/>
      <c r="I172" s="346"/>
      <c r="J172" s="346"/>
      <c r="K172" s="346"/>
    </row>
    <row r="173" spans="1:11" s="347" customFormat="1" ht="24">
      <c r="A173" s="344">
        <v>9</v>
      </c>
      <c r="B173" s="344"/>
      <c r="C173" s="345" t="s">
        <v>3263</v>
      </c>
      <c r="D173" s="344" t="s">
        <v>2264</v>
      </c>
      <c r="E173" s="345">
        <v>400</v>
      </c>
      <c r="F173" s="345" t="s">
        <v>513</v>
      </c>
      <c r="G173" s="344" t="s">
        <v>1643</v>
      </c>
      <c r="H173" s="344"/>
      <c r="I173" s="346"/>
      <c r="J173" s="346"/>
      <c r="K173" s="346"/>
    </row>
    <row r="174" spans="1:11" s="347" customFormat="1" ht="24">
      <c r="A174" s="344">
        <v>10</v>
      </c>
      <c r="B174" s="344"/>
      <c r="C174" s="345" t="s">
        <v>3264</v>
      </c>
      <c r="D174" s="344" t="s">
        <v>2264</v>
      </c>
      <c r="E174" s="345">
        <v>400</v>
      </c>
      <c r="F174" s="345">
        <v>400</v>
      </c>
      <c r="G174" s="344" t="s">
        <v>1643</v>
      </c>
      <c r="H174" s="344"/>
      <c r="I174" s="346"/>
      <c r="J174" s="346"/>
      <c r="K174" s="346"/>
    </row>
    <row r="175" spans="1:11" s="347" customFormat="1" ht="24">
      <c r="A175" s="344">
        <v>11</v>
      </c>
      <c r="B175" s="344"/>
      <c r="C175" s="345" t="s">
        <v>3265</v>
      </c>
      <c r="D175" s="344" t="s">
        <v>2264</v>
      </c>
      <c r="E175" s="345">
        <v>300</v>
      </c>
      <c r="F175" s="345">
        <v>300</v>
      </c>
      <c r="G175" s="344" t="s">
        <v>1643</v>
      </c>
      <c r="H175" s="344"/>
      <c r="I175" s="346"/>
      <c r="J175" s="346"/>
      <c r="K175" s="346"/>
    </row>
    <row r="176" spans="1:11" s="347" customFormat="1" ht="24">
      <c r="A176" s="344">
        <v>12</v>
      </c>
      <c r="B176" s="344"/>
      <c r="C176" s="345" t="s">
        <v>3266</v>
      </c>
      <c r="D176" s="344" t="s">
        <v>2264</v>
      </c>
      <c r="E176" s="345">
        <v>2000</v>
      </c>
      <c r="F176" s="345">
        <v>2000</v>
      </c>
      <c r="G176" s="344" t="s">
        <v>1643</v>
      </c>
      <c r="H176" s="344"/>
      <c r="I176" s="346"/>
      <c r="J176" s="346"/>
      <c r="K176" s="346"/>
    </row>
    <row r="177" spans="1:11" s="347" customFormat="1" ht="12">
      <c r="A177" s="348" t="s">
        <v>1280</v>
      </c>
      <c r="B177" s="349" t="s">
        <v>2224</v>
      </c>
      <c r="C177" s="349"/>
      <c r="D177" s="349"/>
      <c r="E177" s="345">
        <v>1550</v>
      </c>
      <c r="F177" s="345">
        <v>1150</v>
      </c>
      <c r="G177" s="344" t="s">
        <v>720</v>
      </c>
      <c r="H177" s="344" t="s">
        <v>1024</v>
      </c>
      <c r="I177" s="346"/>
      <c r="J177" s="346"/>
      <c r="K177" s="346"/>
    </row>
    <row r="178" spans="1:11" s="347" customFormat="1" ht="12">
      <c r="A178" s="348"/>
      <c r="B178" s="349" t="s">
        <v>2223</v>
      </c>
      <c r="C178" s="349"/>
      <c r="D178" s="349"/>
      <c r="E178" s="345">
        <v>4450</v>
      </c>
      <c r="F178" s="345">
        <v>4150</v>
      </c>
      <c r="G178" s="344" t="s">
        <v>720</v>
      </c>
      <c r="H178" s="344" t="s">
        <v>1783</v>
      </c>
      <c r="I178" s="346"/>
      <c r="J178" s="346"/>
      <c r="K178" s="346"/>
    </row>
    <row r="179" spans="1:11" s="347" customFormat="1" ht="12">
      <c r="A179" s="356" t="s">
        <v>3242</v>
      </c>
      <c r="B179" s="356"/>
      <c r="C179" s="356"/>
      <c r="D179" s="356"/>
      <c r="E179" s="356"/>
      <c r="F179" s="356"/>
      <c r="G179" s="356"/>
      <c r="H179" s="356"/>
      <c r="I179" s="353"/>
      <c r="J179" s="346"/>
      <c r="K179" s="346"/>
    </row>
    <row r="180" spans="1:11" s="339" customFormat="1">
      <c r="A180" s="378"/>
      <c r="B180" s="378"/>
      <c r="C180" s="378"/>
      <c r="D180" s="378"/>
      <c r="E180" s="378"/>
      <c r="F180" s="378"/>
      <c r="G180" s="378"/>
      <c r="H180" s="378"/>
      <c r="I180" s="378"/>
      <c r="J180" s="122"/>
      <c r="K180" s="122"/>
    </row>
    <row r="181" spans="1:11" s="358" customFormat="1" ht="18.75">
      <c r="A181" s="155" t="s">
        <v>3267</v>
      </c>
      <c r="B181" s="155"/>
      <c r="C181" s="155"/>
      <c r="D181" s="155"/>
      <c r="E181" s="155"/>
      <c r="F181" s="155"/>
      <c r="G181" s="155"/>
      <c r="H181" s="155"/>
      <c r="I181" s="155"/>
      <c r="J181" s="362"/>
      <c r="K181" s="362"/>
    </row>
    <row r="182" spans="1:11" s="358" customFormat="1">
      <c r="A182" s="340" t="s">
        <v>594</v>
      </c>
      <c r="B182" s="340" t="s">
        <v>595</v>
      </c>
      <c r="C182" s="340" t="s">
        <v>596</v>
      </c>
      <c r="D182" s="340" t="s">
        <v>597</v>
      </c>
      <c r="E182" s="340" t="s">
        <v>1266</v>
      </c>
      <c r="F182" s="340"/>
      <c r="G182" s="340"/>
      <c r="H182" s="340" t="s">
        <v>1267</v>
      </c>
      <c r="I182" s="340" t="s">
        <v>2303</v>
      </c>
      <c r="J182" s="362"/>
      <c r="K182" s="362"/>
    </row>
    <row r="183" spans="1:11" s="358" customFormat="1" ht="54">
      <c r="A183" s="340"/>
      <c r="B183" s="340"/>
      <c r="C183" s="340"/>
      <c r="D183" s="340"/>
      <c r="E183" s="379" t="s">
        <v>3268</v>
      </c>
      <c r="F183" s="379" t="s">
        <v>3269</v>
      </c>
      <c r="G183" s="379" t="s">
        <v>3270</v>
      </c>
      <c r="H183" s="340"/>
      <c r="I183" s="340"/>
      <c r="J183" s="362"/>
      <c r="K183" s="362"/>
    </row>
    <row r="184" spans="1:11" s="347" customFormat="1" ht="12">
      <c r="A184" s="344">
        <v>1</v>
      </c>
      <c r="B184" s="344"/>
      <c r="C184" s="344" t="s">
        <v>2267</v>
      </c>
      <c r="D184" s="344" t="s">
        <v>2268</v>
      </c>
      <c r="E184" s="345">
        <v>400</v>
      </c>
      <c r="F184" s="345">
        <v>400</v>
      </c>
      <c r="G184" s="345">
        <v>400</v>
      </c>
      <c r="H184" s="344" t="s">
        <v>1643</v>
      </c>
      <c r="I184" s="344"/>
      <c r="J184" s="346"/>
      <c r="K184" s="346"/>
    </row>
    <row r="185" spans="1:11" s="347" customFormat="1" ht="12">
      <c r="A185" s="344">
        <v>2</v>
      </c>
      <c r="B185" s="344"/>
      <c r="C185" s="344" t="s">
        <v>2269</v>
      </c>
      <c r="D185" s="344" t="s">
        <v>2268</v>
      </c>
      <c r="E185" s="345">
        <v>600</v>
      </c>
      <c r="F185" s="345">
        <v>600</v>
      </c>
      <c r="G185" s="345">
        <v>600</v>
      </c>
      <c r="H185" s="344" t="s">
        <v>1643</v>
      </c>
      <c r="I185" s="344"/>
      <c r="J185" s="346"/>
      <c r="K185" s="346"/>
    </row>
    <row r="186" spans="1:11" s="347" customFormat="1" ht="12">
      <c r="A186" s="380">
        <v>3</v>
      </c>
      <c r="B186" s="349" t="s">
        <v>667</v>
      </c>
      <c r="C186" s="345" t="s">
        <v>2270</v>
      </c>
      <c r="D186" s="344" t="s">
        <v>2268</v>
      </c>
      <c r="E186" s="345">
        <v>400</v>
      </c>
      <c r="F186" s="345">
        <v>400</v>
      </c>
      <c r="G186" s="345">
        <v>400</v>
      </c>
      <c r="H186" s="344" t="s">
        <v>1643</v>
      </c>
      <c r="I186" s="344"/>
      <c r="J186" s="346"/>
      <c r="K186" s="346"/>
    </row>
    <row r="187" spans="1:11" s="347" customFormat="1" ht="12">
      <c r="A187" s="381"/>
      <c r="B187" s="349"/>
      <c r="C187" s="345" t="s">
        <v>2271</v>
      </c>
      <c r="D187" s="344" t="s">
        <v>2268</v>
      </c>
      <c r="E187" s="345">
        <v>400</v>
      </c>
      <c r="F187" s="345">
        <v>400</v>
      </c>
      <c r="G187" s="345" t="s">
        <v>513</v>
      </c>
      <c r="H187" s="344" t="s">
        <v>1643</v>
      </c>
      <c r="I187" s="344"/>
      <c r="J187" s="346"/>
      <c r="K187" s="346"/>
    </row>
    <row r="188" spans="1:11" s="347" customFormat="1" ht="12">
      <c r="A188" s="380">
        <v>4</v>
      </c>
      <c r="B188" s="349" t="s">
        <v>669</v>
      </c>
      <c r="C188" s="345" t="s">
        <v>2270</v>
      </c>
      <c r="D188" s="344" t="s">
        <v>2268</v>
      </c>
      <c r="E188" s="345">
        <v>400</v>
      </c>
      <c r="F188" s="345">
        <v>400</v>
      </c>
      <c r="G188" s="345">
        <v>400</v>
      </c>
      <c r="H188" s="344" t="s">
        <v>1643</v>
      </c>
      <c r="I188" s="344"/>
      <c r="J188" s="346"/>
      <c r="K188" s="346"/>
    </row>
    <row r="189" spans="1:11" s="347" customFormat="1" ht="12">
      <c r="A189" s="381"/>
      <c r="B189" s="349"/>
      <c r="C189" s="345" t="s">
        <v>2271</v>
      </c>
      <c r="D189" s="344" t="s">
        <v>2268</v>
      </c>
      <c r="E189" s="345">
        <v>400</v>
      </c>
      <c r="F189" s="345">
        <v>400</v>
      </c>
      <c r="G189" s="345" t="s">
        <v>513</v>
      </c>
      <c r="H189" s="344" t="s">
        <v>1643</v>
      </c>
      <c r="I189" s="344"/>
      <c r="J189" s="346"/>
      <c r="K189" s="346"/>
    </row>
    <row r="190" spans="1:11" s="347" customFormat="1" ht="12">
      <c r="A190" s="344">
        <v>5</v>
      </c>
      <c r="B190" s="344"/>
      <c r="C190" s="345" t="s">
        <v>2272</v>
      </c>
      <c r="D190" s="344" t="s">
        <v>2268</v>
      </c>
      <c r="E190" s="345">
        <v>2500</v>
      </c>
      <c r="F190" s="345">
        <v>2500</v>
      </c>
      <c r="G190" s="345" t="s">
        <v>513</v>
      </c>
      <c r="H190" s="344" t="s">
        <v>1643</v>
      </c>
      <c r="I190" s="344"/>
      <c r="J190" s="346"/>
      <c r="K190" s="346"/>
    </row>
    <row r="191" spans="1:11" s="347" customFormat="1" ht="12">
      <c r="A191" s="380">
        <v>6</v>
      </c>
      <c r="B191" s="348" t="s">
        <v>664</v>
      </c>
      <c r="C191" s="345" t="s">
        <v>2273</v>
      </c>
      <c r="D191" s="344" t="s">
        <v>2268</v>
      </c>
      <c r="E191" s="345">
        <v>100</v>
      </c>
      <c r="F191" s="345">
        <v>100</v>
      </c>
      <c r="G191" s="345" t="s">
        <v>513</v>
      </c>
      <c r="H191" s="344" t="s">
        <v>1643</v>
      </c>
      <c r="I191" s="344"/>
      <c r="J191" s="346"/>
      <c r="K191" s="346"/>
    </row>
    <row r="192" spans="1:11" s="347" customFormat="1" ht="12">
      <c r="A192" s="381"/>
      <c r="B192" s="348"/>
      <c r="C192" s="345" t="s">
        <v>2274</v>
      </c>
      <c r="D192" s="344" t="s">
        <v>2268</v>
      </c>
      <c r="E192" s="345">
        <v>300</v>
      </c>
      <c r="F192" s="345">
        <v>300</v>
      </c>
      <c r="G192" s="345">
        <v>300</v>
      </c>
      <c r="H192" s="344" t="s">
        <v>1643</v>
      </c>
      <c r="I192" s="344"/>
      <c r="J192" s="346"/>
      <c r="K192" s="346"/>
    </row>
    <row r="193" spans="1:11" s="347" customFormat="1" ht="12">
      <c r="A193" s="348" t="s">
        <v>1280</v>
      </c>
      <c r="B193" s="344"/>
      <c r="C193" s="359" t="s">
        <v>2224</v>
      </c>
      <c r="D193" s="361"/>
      <c r="E193" s="345">
        <v>1400</v>
      </c>
      <c r="F193" s="345">
        <v>1400</v>
      </c>
      <c r="G193" s="345">
        <v>1400</v>
      </c>
      <c r="H193" s="344" t="s">
        <v>720</v>
      </c>
      <c r="I193" s="344" t="s">
        <v>1486</v>
      </c>
      <c r="J193" s="346"/>
      <c r="K193" s="346"/>
    </row>
    <row r="194" spans="1:11" s="347" customFormat="1" ht="12">
      <c r="A194" s="348"/>
      <c r="B194" s="344"/>
      <c r="C194" s="359" t="s">
        <v>2223</v>
      </c>
      <c r="D194" s="361"/>
      <c r="E194" s="345">
        <v>5500</v>
      </c>
      <c r="F194" s="345">
        <v>5300</v>
      </c>
      <c r="G194" s="345">
        <v>2100</v>
      </c>
      <c r="H194" s="344" t="s">
        <v>720</v>
      </c>
      <c r="I194" s="344" t="s">
        <v>1483</v>
      </c>
      <c r="J194" s="346"/>
      <c r="K194" s="346"/>
    </row>
    <row r="195" spans="1:11" s="347" customFormat="1" ht="12">
      <c r="A195" s="382" t="s">
        <v>3242</v>
      </c>
      <c r="B195" s="382"/>
      <c r="C195" s="382"/>
      <c r="D195" s="382"/>
      <c r="E195" s="382"/>
      <c r="F195" s="382"/>
      <c r="G195" s="382"/>
      <c r="H195" s="382"/>
      <c r="I195" s="382"/>
      <c r="J195" s="346"/>
      <c r="K195" s="346"/>
    </row>
    <row r="196" spans="1:11" s="347" customFormat="1" ht="12">
      <c r="A196" s="348" t="s">
        <v>3271</v>
      </c>
      <c r="B196" s="348"/>
      <c r="C196" s="348"/>
      <c r="D196" s="348"/>
      <c r="E196" s="348"/>
      <c r="F196" s="348"/>
      <c r="G196" s="348"/>
      <c r="H196" s="348"/>
      <c r="I196" s="348"/>
      <c r="J196" s="346"/>
      <c r="K196" s="346"/>
    </row>
    <row r="197" spans="1:11" s="339" customFormat="1">
      <c r="A197" s="357"/>
      <c r="B197" s="357"/>
      <c r="C197" s="357"/>
      <c r="D197" s="357"/>
      <c r="E197" s="357"/>
      <c r="F197" s="357"/>
      <c r="G197" s="357"/>
      <c r="H197" s="357"/>
      <c r="I197" s="365"/>
      <c r="J197" s="122"/>
      <c r="K197" s="122"/>
    </row>
    <row r="198" spans="1:11" s="358" customFormat="1" ht="18.75">
      <c r="A198" s="383" t="s">
        <v>120</v>
      </c>
      <c r="B198" s="198"/>
      <c r="C198" s="198"/>
      <c r="D198" s="198"/>
      <c r="E198" s="198"/>
      <c r="F198" s="198"/>
      <c r="G198" s="198"/>
      <c r="H198" s="198"/>
      <c r="I198" s="384"/>
      <c r="J198" s="362"/>
      <c r="K198" s="362"/>
    </row>
    <row r="199" spans="1:11" s="358" customFormat="1">
      <c r="A199" s="340" t="s">
        <v>594</v>
      </c>
      <c r="B199" s="340" t="s">
        <v>595</v>
      </c>
      <c r="C199" s="340" t="s">
        <v>596</v>
      </c>
      <c r="D199" s="340" t="s">
        <v>597</v>
      </c>
      <c r="E199" s="368" t="s">
        <v>1266</v>
      </c>
      <c r="F199" s="369"/>
      <c r="G199" s="340" t="s">
        <v>1267</v>
      </c>
      <c r="H199" s="368" t="s">
        <v>2303</v>
      </c>
      <c r="I199" s="385"/>
      <c r="J199" s="362"/>
      <c r="K199" s="362"/>
    </row>
    <row r="200" spans="1:11" s="358" customFormat="1">
      <c r="A200" s="341"/>
      <c r="B200" s="341"/>
      <c r="C200" s="341"/>
      <c r="D200" s="341"/>
      <c r="E200" s="386" t="s">
        <v>2275</v>
      </c>
      <c r="F200" s="386" t="s">
        <v>1302</v>
      </c>
      <c r="G200" s="341"/>
      <c r="H200" s="387"/>
      <c r="I200" s="385"/>
      <c r="J200" s="362"/>
      <c r="K200" s="362"/>
    </row>
    <row r="201" spans="1:11" s="347" customFormat="1" ht="12">
      <c r="A201" s="344">
        <v>1</v>
      </c>
      <c r="B201" s="344"/>
      <c r="C201" s="345" t="s">
        <v>495</v>
      </c>
      <c r="D201" s="345" t="s">
        <v>2276</v>
      </c>
      <c r="E201" s="345">
        <v>50</v>
      </c>
      <c r="F201" s="345">
        <v>50</v>
      </c>
      <c r="G201" s="344" t="s">
        <v>1643</v>
      </c>
      <c r="H201" s="388"/>
      <c r="I201" s="389"/>
      <c r="J201" s="346"/>
      <c r="K201" s="346"/>
    </row>
    <row r="202" spans="1:11" s="347" customFormat="1" ht="12">
      <c r="A202" s="344">
        <v>2</v>
      </c>
      <c r="B202" s="344"/>
      <c r="C202" s="345" t="s">
        <v>3155</v>
      </c>
      <c r="D202" s="345" t="s">
        <v>2276</v>
      </c>
      <c r="E202" s="345">
        <v>80</v>
      </c>
      <c r="F202" s="345">
        <v>80</v>
      </c>
      <c r="G202" s="344" t="s">
        <v>1643</v>
      </c>
      <c r="H202" s="388"/>
      <c r="I202" s="389"/>
      <c r="J202" s="346"/>
      <c r="K202" s="346"/>
    </row>
    <row r="203" spans="1:11" s="347" customFormat="1" ht="12">
      <c r="A203" s="344">
        <v>3</v>
      </c>
      <c r="B203" s="344"/>
      <c r="C203" s="345" t="s">
        <v>1636</v>
      </c>
      <c r="D203" s="345" t="s">
        <v>2276</v>
      </c>
      <c r="E203" s="345">
        <v>200</v>
      </c>
      <c r="F203" s="345">
        <v>200</v>
      </c>
      <c r="G203" s="344" t="s">
        <v>1643</v>
      </c>
      <c r="H203" s="388"/>
      <c r="I203" s="389"/>
      <c r="J203" s="346"/>
      <c r="K203" s="346"/>
    </row>
    <row r="204" spans="1:11" s="347" customFormat="1" ht="12">
      <c r="A204" s="344">
        <v>4</v>
      </c>
      <c r="B204" s="344"/>
      <c r="C204" s="345" t="s">
        <v>925</v>
      </c>
      <c r="D204" s="345" t="s">
        <v>2276</v>
      </c>
      <c r="E204" s="345">
        <v>100</v>
      </c>
      <c r="F204" s="345">
        <v>100</v>
      </c>
      <c r="G204" s="344" t="s">
        <v>1643</v>
      </c>
      <c r="H204" s="388"/>
      <c r="I204" s="389"/>
      <c r="J204" s="346"/>
      <c r="K204" s="346"/>
    </row>
    <row r="205" spans="1:11" s="347" customFormat="1" ht="12">
      <c r="A205" s="344">
        <v>5</v>
      </c>
      <c r="B205" s="344"/>
      <c r="C205" s="345" t="s">
        <v>2277</v>
      </c>
      <c r="D205" s="345" t="s">
        <v>2276</v>
      </c>
      <c r="E205" s="345">
        <v>200</v>
      </c>
      <c r="F205" s="345">
        <v>200</v>
      </c>
      <c r="G205" s="344" t="s">
        <v>1643</v>
      </c>
      <c r="H205" s="388"/>
      <c r="I205" s="389"/>
      <c r="J205" s="346"/>
      <c r="K205" s="346"/>
    </row>
    <row r="206" spans="1:11" s="347" customFormat="1" ht="12">
      <c r="A206" s="344">
        <v>6</v>
      </c>
      <c r="B206" s="349" t="s">
        <v>2278</v>
      </c>
      <c r="C206" s="345" t="s">
        <v>2279</v>
      </c>
      <c r="D206" s="345" t="s">
        <v>2276</v>
      </c>
      <c r="E206" s="345">
        <v>150</v>
      </c>
      <c r="F206" s="345">
        <v>150</v>
      </c>
      <c r="G206" s="344" t="s">
        <v>1643</v>
      </c>
      <c r="H206" s="388"/>
      <c r="I206" s="389"/>
      <c r="J206" s="346"/>
      <c r="K206" s="346"/>
    </row>
    <row r="207" spans="1:11" s="347" customFormat="1" ht="12">
      <c r="A207" s="344">
        <v>7</v>
      </c>
      <c r="B207" s="349"/>
      <c r="C207" s="345" t="s">
        <v>2215</v>
      </c>
      <c r="D207" s="345" t="s">
        <v>2276</v>
      </c>
      <c r="E207" s="345">
        <v>300</v>
      </c>
      <c r="F207" s="345">
        <v>300</v>
      </c>
      <c r="G207" s="344" t="s">
        <v>1643</v>
      </c>
      <c r="H207" s="388"/>
      <c r="I207" s="389"/>
      <c r="J207" s="346"/>
      <c r="K207" s="346"/>
    </row>
    <row r="208" spans="1:11" s="347" customFormat="1" ht="12">
      <c r="A208" s="344">
        <v>8</v>
      </c>
      <c r="B208" s="349"/>
      <c r="C208" s="345" t="s">
        <v>2280</v>
      </c>
      <c r="D208" s="345" t="s">
        <v>2276</v>
      </c>
      <c r="E208" s="345">
        <v>300</v>
      </c>
      <c r="F208" s="345">
        <v>300</v>
      </c>
      <c r="G208" s="344" t="s">
        <v>1643</v>
      </c>
      <c r="H208" s="388"/>
      <c r="I208" s="389"/>
      <c r="J208" s="346"/>
      <c r="K208" s="346"/>
    </row>
    <row r="209" spans="1:11" s="347" customFormat="1" ht="12">
      <c r="A209" s="344">
        <v>9</v>
      </c>
      <c r="B209" s="349"/>
      <c r="C209" s="345" t="s">
        <v>2281</v>
      </c>
      <c r="D209" s="345" t="s">
        <v>2276</v>
      </c>
      <c r="E209" s="345">
        <v>400</v>
      </c>
      <c r="F209" s="345">
        <v>400</v>
      </c>
      <c r="G209" s="344" t="s">
        <v>1643</v>
      </c>
      <c r="H209" s="388"/>
      <c r="I209" s="389"/>
      <c r="J209" s="346"/>
      <c r="K209" s="346"/>
    </row>
    <row r="210" spans="1:11" s="347" customFormat="1" ht="12">
      <c r="A210" s="344">
        <v>10</v>
      </c>
      <c r="B210" s="349"/>
      <c r="C210" s="345" t="s">
        <v>2282</v>
      </c>
      <c r="D210" s="345" t="s">
        <v>2276</v>
      </c>
      <c r="E210" s="345">
        <v>300</v>
      </c>
      <c r="F210" s="345">
        <v>300</v>
      </c>
      <c r="G210" s="344" t="s">
        <v>1643</v>
      </c>
      <c r="H210" s="388"/>
      <c r="I210" s="389"/>
      <c r="J210" s="346"/>
      <c r="K210" s="346"/>
    </row>
    <row r="211" spans="1:11" s="347" customFormat="1" ht="12">
      <c r="A211" s="344">
        <v>11</v>
      </c>
      <c r="B211" s="349"/>
      <c r="C211" s="345" t="s">
        <v>2283</v>
      </c>
      <c r="D211" s="345" t="s">
        <v>2276</v>
      </c>
      <c r="E211" s="345">
        <v>300</v>
      </c>
      <c r="F211" s="345">
        <v>300</v>
      </c>
      <c r="G211" s="344" t="s">
        <v>1643</v>
      </c>
      <c r="H211" s="388"/>
      <c r="I211" s="389"/>
      <c r="J211" s="346"/>
      <c r="K211" s="346"/>
    </row>
    <row r="212" spans="1:11" s="347" customFormat="1" ht="12">
      <c r="A212" s="348" t="s">
        <v>1280</v>
      </c>
      <c r="B212" s="344"/>
      <c r="C212" s="359" t="s">
        <v>2284</v>
      </c>
      <c r="D212" s="361"/>
      <c r="E212" s="345">
        <v>580</v>
      </c>
      <c r="F212" s="345">
        <v>580</v>
      </c>
      <c r="G212" s="344" t="s">
        <v>720</v>
      </c>
      <c r="H212" s="388" t="s">
        <v>948</v>
      </c>
      <c r="I212" s="389"/>
      <c r="J212" s="346"/>
      <c r="K212" s="346"/>
    </row>
    <row r="213" spans="1:11" s="347" customFormat="1" ht="12">
      <c r="A213" s="348"/>
      <c r="B213" s="344"/>
      <c r="C213" s="390" t="s">
        <v>2223</v>
      </c>
      <c r="D213" s="391"/>
      <c r="E213" s="345">
        <v>2380</v>
      </c>
      <c r="F213" s="345">
        <v>2380</v>
      </c>
      <c r="G213" s="344" t="s">
        <v>720</v>
      </c>
      <c r="H213" s="388" t="s">
        <v>2079</v>
      </c>
      <c r="I213" s="389"/>
      <c r="J213" s="346"/>
      <c r="K213" s="346"/>
    </row>
    <row r="214" spans="1:11" s="347" customFormat="1" ht="12">
      <c r="A214" s="392" t="s">
        <v>3242</v>
      </c>
      <c r="B214" s="393"/>
      <c r="C214" s="393"/>
      <c r="D214" s="393"/>
      <c r="E214" s="393"/>
      <c r="F214" s="393"/>
      <c r="G214" s="393"/>
      <c r="H214" s="393"/>
      <c r="I214" s="389"/>
      <c r="J214" s="346"/>
      <c r="K214" s="346"/>
    </row>
    <row r="215" spans="1:11" s="339" customFormat="1">
      <c r="A215" s="357"/>
      <c r="B215" s="357"/>
      <c r="C215" s="357"/>
      <c r="D215" s="357"/>
      <c r="E215" s="357"/>
      <c r="F215" s="357"/>
      <c r="G215" s="357"/>
      <c r="H215" s="357"/>
      <c r="I215" s="377"/>
      <c r="J215" s="122"/>
      <c r="K215" s="122"/>
    </row>
    <row r="216" spans="1:11" s="358" customFormat="1" ht="18.75">
      <c r="A216" s="383" t="s">
        <v>121</v>
      </c>
      <c r="B216" s="198"/>
      <c r="C216" s="198"/>
      <c r="D216" s="198"/>
      <c r="E216" s="198"/>
      <c r="F216" s="198"/>
      <c r="G216" s="198"/>
      <c r="H216" s="394"/>
      <c r="I216" s="384"/>
    </row>
    <row r="217" spans="1:11" s="358" customFormat="1">
      <c r="A217" s="340" t="s">
        <v>594</v>
      </c>
      <c r="B217" s="340" t="s">
        <v>595</v>
      </c>
      <c r="C217" s="340" t="s">
        <v>596</v>
      </c>
      <c r="D217" s="340" t="s">
        <v>597</v>
      </c>
      <c r="E217" s="368" t="s">
        <v>1266</v>
      </c>
      <c r="F217" s="369"/>
      <c r="G217" s="8" t="s">
        <v>1267</v>
      </c>
      <c r="H217" s="368" t="s">
        <v>2303</v>
      </c>
      <c r="I217" s="395"/>
    </row>
    <row r="218" spans="1:11" s="358" customFormat="1">
      <c r="A218" s="340"/>
      <c r="B218" s="340"/>
      <c r="C218" s="340"/>
      <c r="D218" s="340"/>
      <c r="E218" s="379" t="s">
        <v>2285</v>
      </c>
      <c r="F218" s="379" t="s">
        <v>2254</v>
      </c>
      <c r="G218" s="8"/>
      <c r="H218" s="368"/>
      <c r="I218" s="395"/>
    </row>
    <row r="219" spans="1:11" s="347" customFormat="1" ht="12">
      <c r="A219" s="344">
        <v>1</v>
      </c>
      <c r="B219" s="344"/>
      <c r="C219" s="344" t="s">
        <v>495</v>
      </c>
      <c r="D219" s="344" t="s">
        <v>2286</v>
      </c>
      <c r="E219" s="345">
        <v>50</v>
      </c>
      <c r="F219" s="345">
        <v>50</v>
      </c>
      <c r="G219" s="344" t="s">
        <v>1643</v>
      </c>
      <c r="H219" s="388"/>
      <c r="I219" s="389"/>
    </row>
    <row r="220" spans="1:11" s="347" customFormat="1" ht="12">
      <c r="A220" s="348">
        <v>2</v>
      </c>
      <c r="B220" s="348" t="s">
        <v>1343</v>
      </c>
      <c r="C220" s="345" t="s">
        <v>2287</v>
      </c>
      <c r="D220" s="344" t="s">
        <v>2286</v>
      </c>
      <c r="E220" s="345">
        <v>50</v>
      </c>
      <c r="F220" s="345">
        <v>50</v>
      </c>
      <c r="G220" s="344" t="s">
        <v>1643</v>
      </c>
      <c r="H220" s="388"/>
      <c r="I220" s="389"/>
    </row>
    <row r="221" spans="1:11" s="347" customFormat="1" ht="12">
      <c r="A221" s="348"/>
      <c r="B221" s="348"/>
      <c r="C221" s="345" t="s">
        <v>2288</v>
      </c>
      <c r="D221" s="344" t="s">
        <v>2286</v>
      </c>
      <c r="E221" s="345">
        <v>50</v>
      </c>
      <c r="F221" s="345">
        <v>50</v>
      </c>
      <c r="G221" s="344" t="s">
        <v>1643</v>
      </c>
      <c r="H221" s="388"/>
      <c r="I221" s="389"/>
    </row>
    <row r="222" spans="1:11" s="347" customFormat="1" ht="12">
      <c r="A222" s="344">
        <v>3</v>
      </c>
      <c r="B222" s="344"/>
      <c r="C222" s="344" t="s">
        <v>2258</v>
      </c>
      <c r="D222" s="344" t="s">
        <v>2286</v>
      </c>
      <c r="E222" s="345">
        <v>1500</v>
      </c>
      <c r="F222" s="345">
        <v>1500</v>
      </c>
      <c r="G222" s="344" t="s">
        <v>1643</v>
      </c>
      <c r="H222" s="388"/>
      <c r="I222" s="389"/>
    </row>
    <row r="223" spans="1:11" s="347" customFormat="1" ht="12">
      <c r="A223" s="344">
        <v>4</v>
      </c>
      <c r="B223" s="344"/>
      <c r="C223" s="344" t="s">
        <v>717</v>
      </c>
      <c r="D223" s="344" t="s">
        <v>2286</v>
      </c>
      <c r="E223" s="345" t="s">
        <v>513</v>
      </c>
      <c r="F223" s="345">
        <v>150</v>
      </c>
      <c r="G223" s="344" t="s">
        <v>1643</v>
      </c>
      <c r="H223" s="388"/>
      <c r="I223" s="389"/>
    </row>
    <row r="224" spans="1:11" s="347" customFormat="1" ht="12">
      <c r="A224" s="348">
        <v>5</v>
      </c>
      <c r="B224" s="348" t="s">
        <v>1533</v>
      </c>
      <c r="C224" s="345" t="s">
        <v>2289</v>
      </c>
      <c r="D224" s="344" t="s">
        <v>2286</v>
      </c>
      <c r="E224" s="345">
        <v>150</v>
      </c>
      <c r="F224" s="345" t="s">
        <v>513</v>
      </c>
      <c r="G224" s="344" t="s">
        <v>1643</v>
      </c>
      <c r="H224" s="388"/>
      <c r="I224" s="389"/>
    </row>
    <row r="225" spans="1:11" s="347" customFormat="1" ht="12">
      <c r="A225" s="348"/>
      <c r="B225" s="348"/>
      <c r="C225" s="345" t="s">
        <v>2290</v>
      </c>
      <c r="D225" s="344" t="s">
        <v>2286</v>
      </c>
      <c r="E225" s="345" t="s">
        <v>513</v>
      </c>
      <c r="F225" s="345">
        <v>150</v>
      </c>
      <c r="G225" s="344" t="s">
        <v>1643</v>
      </c>
      <c r="H225" s="388"/>
      <c r="I225" s="389"/>
    </row>
    <row r="226" spans="1:11" s="347" customFormat="1" ht="12">
      <c r="A226" s="348">
        <v>6</v>
      </c>
      <c r="B226" s="349" t="s">
        <v>705</v>
      </c>
      <c r="C226" s="345" t="s">
        <v>2213</v>
      </c>
      <c r="D226" s="344" t="s">
        <v>2286</v>
      </c>
      <c r="E226" s="345">
        <v>400</v>
      </c>
      <c r="F226" s="345">
        <v>400</v>
      </c>
      <c r="G226" s="344" t="s">
        <v>1643</v>
      </c>
      <c r="H226" s="388"/>
      <c r="I226" s="389"/>
    </row>
    <row r="227" spans="1:11" s="347" customFormat="1" ht="12">
      <c r="A227" s="348"/>
      <c r="B227" s="349"/>
      <c r="C227" s="345" t="s">
        <v>2291</v>
      </c>
      <c r="D227" s="344" t="s">
        <v>2286</v>
      </c>
      <c r="E227" s="345">
        <v>400</v>
      </c>
      <c r="F227" s="345">
        <v>400</v>
      </c>
      <c r="G227" s="344" t="s">
        <v>1643</v>
      </c>
      <c r="H227" s="388"/>
      <c r="I227" s="389"/>
    </row>
    <row r="228" spans="1:11" s="347" customFormat="1" ht="12">
      <c r="A228" s="348"/>
      <c r="B228" s="349"/>
      <c r="C228" s="345" t="s">
        <v>2283</v>
      </c>
      <c r="D228" s="344" t="s">
        <v>2286</v>
      </c>
      <c r="E228" s="345">
        <v>400</v>
      </c>
      <c r="F228" s="345">
        <v>400</v>
      </c>
      <c r="G228" s="344" t="s">
        <v>1643</v>
      </c>
      <c r="H228" s="388"/>
      <c r="I228" s="389"/>
    </row>
    <row r="229" spans="1:11" s="347" customFormat="1" ht="12">
      <c r="A229" s="348"/>
      <c r="B229" s="349"/>
      <c r="C229" s="345" t="s">
        <v>2214</v>
      </c>
      <c r="D229" s="344" t="s">
        <v>2286</v>
      </c>
      <c r="E229" s="345">
        <v>400</v>
      </c>
      <c r="F229" s="345">
        <v>400</v>
      </c>
      <c r="G229" s="344" t="s">
        <v>1643</v>
      </c>
      <c r="H229" s="388"/>
      <c r="I229" s="389"/>
    </row>
    <row r="230" spans="1:11" s="347" customFormat="1" ht="12">
      <c r="A230" s="344">
        <v>7</v>
      </c>
      <c r="B230" s="344"/>
      <c r="C230" s="345" t="s">
        <v>669</v>
      </c>
      <c r="D230" s="344" t="s">
        <v>2286</v>
      </c>
      <c r="E230" s="345">
        <v>500</v>
      </c>
      <c r="F230" s="345" t="s">
        <v>513</v>
      </c>
      <c r="G230" s="344" t="s">
        <v>1643</v>
      </c>
      <c r="H230" s="388"/>
      <c r="I230" s="389"/>
    </row>
    <row r="231" spans="1:11" s="347" customFormat="1" ht="12">
      <c r="A231" s="344">
        <v>8</v>
      </c>
      <c r="B231" s="344"/>
      <c r="C231" s="345" t="s">
        <v>667</v>
      </c>
      <c r="D231" s="344" t="s">
        <v>2286</v>
      </c>
      <c r="E231" s="345">
        <v>500</v>
      </c>
      <c r="F231" s="345" t="s">
        <v>513</v>
      </c>
      <c r="G231" s="344" t="s">
        <v>1643</v>
      </c>
      <c r="H231" s="388"/>
      <c r="I231" s="389"/>
    </row>
    <row r="232" spans="1:11" s="347" customFormat="1" ht="12">
      <c r="A232" s="344">
        <v>9</v>
      </c>
      <c r="B232" s="344"/>
      <c r="C232" s="345" t="s">
        <v>1292</v>
      </c>
      <c r="D232" s="344" t="s">
        <v>2286</v>
      </c>
      <c r="E232" s="345">
        <v>500</v>
      </c>
      <c r="F232" s="345">
        <v>400</v>
      </c>
      <c r="G232" s="344" t="s">
        <v>1643</v>
      </c>
      <c r="H232" s="388"/>
      <c r="I232" s="389"/>
    </row>
    <row r="233" spans="1:11" s="347" customFormat="1" ht="12">
      <c r="A233" s="344">
        <v>10</v>
      </c>
      <c r="B233" s="344"/>
      <c r="C233" s="345" t="s">
        <v>1367</v>
      </c>
      <c r="D233" s="344" t="s">
        <v>2286</v>
      </c>
      <c r="E233" s="345">
        <v>300</v>
      </c>
      <c r="F233" s="345">
        <v>500</v>
      </c>
      <c r="G233" s="344" t="s">
        <v>1643</v>
      </c>
      <c r="H233" s="388"/>
      <c r="I233" s="389"/>
    </row>
    <row r="234" spans="1:11" s="347" customFormat="1" ht="12">
      <c r="A234" s="344">
        <v>11</v>
      </c>
      <c r="B234" s="344"/>
      <c r="C234" s="345" t="s">
        <v>633</v>
      </c>
      <c r="D234" s="344" t="s">
        <v>2286</v>
      </c>
      <c r="E234" s="345">
        <v>2000</v>
      </c>
      <c r="F234" s="345">
        <v>2000</v>
      </c>
      <c r="G234" s="344" t="s">
        <v>1643</v>
      </c>
      <c r="H234" s="388"/>
      <c r="I234" s="389"/>
    </row>
    <row r="235" spans="1:11" s="347" customFormat="1" ht="12">
      <c r="A235" s="344">
        <v>12</v>
      </c>
      <c r="B235" s="344"/>
      <c r="C235" s="345" t="s">
        <v>2263</v>
      </c>
      <c r="D235" s="344" t="s">
        <v>2286</v>
      </c>
      <c r="E235" s="345">
        <v>400</v>
      </c>
      <c r="F235" s="345" t="s">
        <v>513</v>
      </c>
      <c r="G235" s="344" t="s">
        <v>1643</v>
      </c>
      <c r="H235" s="388"/>
      <c r="I235" s="389"/>
    </row>
    <row r="236" spans="1:11" s="347" customFormat="1" ht="12">
      <c r="A236" s="380" t="s">
        <v>1280</v>
      </c>
      <c r="B236" s="359" t="s">
        <v>2224</v>
      </c>
      <c r="C236" s="360"/>
      <c r="D236" s="361"/>
      <c r="E236" s="345">
        <v>2200</v>
      </c>
      <c r="F236" s="345">
        <v>2200</v>
      </c>
      <c r="G236" s="344" t="s">
        <v>720</v>
      </c>
      <c r="H236" s="388" t="s">
        <v>1396</v>
      </c>
      <c r="I236" s="389"/>
    </row>
    <row r="237" spans="1:11" s="347" customFormat="1" ht="12">
      <c r="A237" s="381"/>
      <c r="B237" s="359" t="s">
        <v>2223</v>
      </c>
      <c r="C237" s="360"/>
      <c r="D237" s="361"/>
      <c r="E237" s="345">
        <v>7600</v>
      </c>
      <c r="F237" s="345">
        <v>6450</v>
      </c>
      <c r="G237" s="344" t="s">
        <v>720</v>
      </c>
      <c r="H237" s="388" t="s">
        <v>1483</v>
      </c>
      <c r="I237" s="389"/>
    </row>
    <row r="238" spans="1:11" s="347" customFormat="1" ht="12">
      <c r="A238" s="392" t="s">
        <v>3242</v>
      </c>
      <c r="B238" s="393"/>
      <c r="C238" s="393"/>
      <c r="D238" s="393"/>
      <c r="E238" s="393"/>
      <c r="F238" s="393"/>
      <c r="G238" s="393"/>
      <c r="H238" s="396"/>
      <c r="I238" s="389"/>
    </row>
    <row r="239" spans="1:11" s="339" customFormat="1">
      <c r="A239" s="357"/>
      <c r="B239" s="357"/>
      <c r="C239" s="357"/>
      <c r="D239" s="357"/>
      <c r="E239" s="357"/>
      <c r="F239" s="357"/>
      <c r="G239" s="357"/>
      <c r="H239" s="357"/>
      <c r="I239" s="354"/>
      <c r="J239" s="122"/>
      <c r="K239" s="122"/>
    </row>
    <row r="240" spans="1:11" s="358" customFormat="1" ht="18.75">
      <c r="A240" s="155" t="s">
        <v>122</v>
      </c>
      <c r="B240" s="155"/>
      <c r="C240" s="155"/>
      <c r="D240" s="155"/>
      <c r="E240" s="155"/>
      <c r="F240" s="155"/>
      <c r="G240" s="155"/>
      <c r="H240" s="155"/>
      <c r="I240" s="155"/>
      <c r="J240" s="362"/>
    </row>
    <row r="241" spans="1:10" s="358" customFormat="1">
      <c r="A241" s="340" t="s">
        <v>594</v>
      </c>
      <c r="B241" s="340" t="s">
        <v>595</v>
      </c>
      <c r="C241" s="340" t="s">
        <v>596</v>
      </c>
      <c r="D241" s="340" t="s">
        <v>597</v>
      </c>
      <c r="E241" s="340" t="s">
        <v>1266</v>
      </c>
      <c r="F241" s="340"/>
      <c r="G241" s="340"/>
      <c r="H241" s="340" t="s">
        <v>1267</v>
      </c>
      <c r="I241" s="340" t="s">
        <v>2303</v>
      </c>
      <c r="J241" s="362"/>
    </row>
    <row r="242" spans="1:10" s="358" customFormat="1">
      <c r="A242" s="340"/>
      <c r="B242" s="340"/>
      <c r="C242" s="340"/>
      <c r="D242" s="340"/>
      <c r="E242" s="379" t="s">
        <v>2285</v>
      </c>
      <c r="F242" s="379" t="s">
        <v>2254</v>
      </c>
      <c r="G242" s="379" t="s">
        <v>2292</v>
      </c>
      <c r="H242" s="340"/>
      <c r="I242" s="340"/>
      <c r="J242" s="362"/>
    </row>
    <row r="243" spans="1:10" s="347" customFormat="1" ht="12">
      <c r="A243" s="344">
        <v>1</v>
      </c>
      <c r="B243" s="344"/>
      <c r="C243" s="345" t="s">
        <v>495</v>
      </c>
      <c r="D243" s="345" t="s">
        <v>2293</v>
      </c>
      <c r="E243" s="345">
        <v>50</v>
      </c>
      <c r="F243" s="345">
        <v>50</v>
      </c>
      <c r="G243" s="345">
        <v>50</v>
      </c>
      <c r="H243" s="344" t="s">
        <v>1643</v>
      </c>
      <c r="I243" s="344"/>
      <c r="J243" s="346"/>
    </row>
    <row r="244" spans="1:10" s="347" customFormat="1" ht="12">
      <c r="A244" s="344">
        <v>2</v>
      </c>
      <c r="B244" s="344"/>
      <c r="C244" s="345" t="s">
        <v>1636</v>
      </c>
      <c r="D244" s="345" t="s">
        <v>2293</v>
      </c>
      <c r="E244" s="345">
        <v>150</v>
      </c>
      <c r="F244" s="345">
        <v>150</v>
      </c>
      <c r="G244" s="345">
        <v>150</v>
      </c>
      <c r="H244" s="344" t="s">
        <v>1643</v>
      </c>
      <c r="I244" s="344"/>
      <c r="J244" s="346"/>
    </row>
    <row r="245" spans="1:10" s="347" customFormat="1" ht="12">
      <c r="A245" s="344">
        <v>3</v>
      </c>
      <c r="B245" s="344"/>
      <c r="C245" s="345" t="s">
        <v>1558</v>
      </c>
      <c r="D245" s="345" t="s">
        <v>2293</v>
      </c>
      <c r="E245" s="345">
        <v>50</v>
      </c>
      <c r="F245" s="345">
        <v>50</v>
      </c>
      <c r="G245" s="345">
        <v>50</v>
      </c>
      <c r="H245" s="344" t="s">
        <v>1643</v>
      </c>
      <c r="I245" s="344"/>
      <c r="J245" s="346"/>
    </row>
    <row r="246" spans="1:10" s="347" customFormat="1" ht="12">
      <c r="A246" s="344">
        <v>4</v>
      </c>
      <c r="B246" s="344"/>
      <c r="C246" s="345" t="s">
        <v>2294</v>
      </c>
      <c r="D246" s="345" t="s">
        <v>2293</v>
      </c>
      <c r="E246" s="345">
        <v>50</v>
      </c>
      <c r="F246" s="345">
        <v>50</v>
      </c>
      <c r="G246" s="345">
        <v>50</v>
      </c>
      <c r="H246" s="344" t="s">
        <v>1643</v>
      </c>
      <c r="I246" s="344"/>
      <c r="J246" s="346"/>
    </row>
    <row r="247" spans="1:10" s="347" customFormat="1" ht="14.25">
      <c r="A247" s="344">
        <v>5</v>
      </c>
      <c r="B247" s="344"/>
      <c r="C247" s="345" t="s">
        <v>3272</v>
      </c>
      <c r="D247" s="345" t="s">
        <v>2293</v>
      </c>
      <c r="E247" s="345">
        <v>50</v>
      </c>
      <c r="F247" s="345">
        <v>50</v>
      </c>
      <c r="G247" s="345">
        <v>50</v>
      </c>
      <c r="H247" s="344" t="s">
        <v>1643</v>
      </c>
      <c r="I247" s="344"/>
      <c r="J247" s="346"/>
    </row>
    <row r="248" spans="1:10" s="347" customFormat="1" ht="12">
      <c r="A248" s="344">
        <v>6</v>
      </c>
      <c r="B248" s="344"/>
      <c r="C248" s="345" t="s">
        <v>577</v>
      </c>
      <c r="D248" s="345" t="s">
        <v>2293</v>
      </c>
      <c r="E248" s="345">
        <v>150</v>
      </c>
      <c r="F248" s="345">
        <v>150</v>
      </c>
      <c r="G248" s="345">
        <v>150</v>
      </c>
      <c r="H248" s="344" t="s">
        <v>1643</v>
      </c>
      <c r="I248" s="344"/>
      <c r="J248" s="346"/>
    </row>
    <row r="249" spans="1:10" s="347" customFormat="1" ht="12">
      <c r="A249" s="344">
        <v>7</v>
      </c>
      <c r="B249" s="344"/>
      <c r="C249" s="345" t="s">
        <v>1580</v>
      </c>
      <c r="D249" s="345" t="s">
        <v>2293</v>
      </c>
      <c r="E249" s="345">
        <v>150</v>
      </c>
      <c r="F249" s="345">
        <v>150</v>
      </c>
      <c r="G249" s="345">
        <v>150</v>
      </c>
      <c r="H249" s="344" t="s">
        <v>1643</v>
      </c>
      <c r="I249" s="344"/>
      <c r="J249" s="346"/>
    </row>
    <row r="250" spans="1:10" s="347" customFormat="1" ht="12">
      <c r="A250" s="344">
        <v>8</v>
      </c>
      <c r="B250" s="344"/>
      <c r="C250" s="345" t="s">
        <v>2295</v>
      </c>
      <c r="D250" s="345" t="s">
        <v>2293</v>
      </c>
      <c r="E250" s="345">
        <v>150</v>
      </c>
      <c r="F250" s="345">
        <v>150</v>
      </c>
      <c r="G250" s="345">
        <v>150</v>
      </c>
      <c r="H250" s="344" t="s">
        <v>1643</v>
      </c>
      <c r="I250" s="344"/>
      <c r="J250" s="346"/>
    </row>
    <row r="251" spans="1:10" s="347" customFormat="1" ht="12">
      <c r="A251" s="344">
        <v>9</v>
      </c>
      <c r="B251" s="344"/>
      <c r="C251" s="345" t="s">
        <v>2243</v>
      </c>
      <c r="D251" s="345" t="s">
        <v>2293</v>
      </c>
      <c r="E251" s="345">
        <v>150</v>
      </c>
      <c r="F251" s="345">
        <v>150</v>
      </c>
      <c r="G251" s="345">
        <v>150</v>
      </c>
      <c r="H251" s="344" t="s">
        <v>1643</v>
      </c>
      <c r="I251" s="344"/>
      <c r="J251" s="346"/>
    </row>
    <row r="252" spans="1:10" s="347" customFormat="1" ht="12">
      <c r="A252" s="344">
        <v>10</v>
      </c>
      <c r="B252" s="344"/>
      <c r="C252" s="345" t="s">
        <v>717</v>
      </c>
      <c r="D252" s="345" t="s">
        <v>2293</v>
      </c>
      <c r="E252" s="345">
        <v>150</v>
      </c>
      <c r="F252" s="345">
        <v>150</v>
      </c>
      <c r="G252" s="345">
        <v>150</v>
      </c>
      <c r="H252" s="344" t="s">
        <v>1643</v>
      </c>
      <c r="I252" s="344"/>
      <c r="J252" s="346"/>
    </row>
    <row r="253" spans="1:10" s="347" customFormat="1" ht="12">
      <c r="A253" s="344">
        <v>11</v>
      </c>
      <c r="B253" s="344"/>
      <c r="C253" s="345" t="s">
        <v>2296</v>
      </c>
      <c r="D253" s="345" t="s">
        <v>2293</v>
      </c>
      <c r="E253" s="345">
        <v>300</v>
      </c>
      <c r="F253" s="345">
        <v>300</v>
      </c>
      <c r="G253" s="345">
        <v>300</v>
      </c>
      <c r="H253" s="344" t="s">
        <v>1643</v>
      </c>
      <c r="I253" s="344"/>
      <c r="J253" s="346"/>
    </row>
    <row r="254" spans="1:10" s="347" customFormat="1" ht="12">
      <c r="A254" s="344">
        <v>12</v>
      </c>
      <c r="B254" s="344"/>
      <c r="C254" s="345" t="s">
        <v>2297</v>
      </c>
      <c r="D254" s="345" t="s">
        <v>2293</v>
      </c>
      <c r="E254" s="345">
        <v>400</v>
      </c>
      <c r="F254" s="345">
        <v>400</v>
      </c>
      <c r="G254" s="345">
        <v>400</v>
      </c>
      <c r="H254" s="344" t="s">
        <v>1643</v>
      </c>
      <c r="I254" s="344"/>
      <c r="J254" s="346"/>
    </row>
    <row r="255" spans="1:10" s="347" customFormat="1" ht="12">
      <c r="A255" s="344">
        <v>13</v>
      </c>
      <c r="B255" s="344"/>
      <c r="C255" s="345" t="s">
        <v>692</v>
      </c>
      <c r="D255" s="345" t="s">
        <v>2293</v>
      </c>
      <c r="E255" s="345">
        <v>200</v>
      </c>
      <c r="F255" s="345">
        <v>200</v>
      </c>
      <c r="G255" s="345">
        <v>200</v>
      </c>
      <c r="H255" s="344" t="s">
        <v>1643</v>
      </c>
      <c r="I255" s="344"/>
      <c r="J255" s="346"/>
    </row>
    <row r="256" spans="1:10" s="347" customFormat="1" ht="12">
      <c r="A256" s="348">
        <v>14</v>
      </c>
      <c r="B256" s="349" t="s">
        <v>2298</v>
      </c>
      <c r="C256" s="345" t="s">
        <v>2299</v>
      </c>
      <c r="D256" s="345" t="s">
        <v>2293</v>
      </c>
      <c r="E256" s="345">
        <v>500</v>
      </c>
      <c r="F256" s="345">
        <v>500</v>
      </c>
      <c r="G256" s="345">
        <v>500</v>
      </c>
      <c r="H256" s="344" t="s">
        <v>1643</v>
      </c>
      <c r="I256" s="344"/>
      <c r="J256" s="346"/>
    </row>
    <row r="257" spans="1:10" s="347" customFormat="1" ht="36">
      <c r="A257" s="348"/>
      <c r="B257" s="349"/>
      <c r="C257" s="345" t="s">
        <v>3273</v>
      </c>
      <c r="D257" s="345" t="s">
        <v>2293</v>
      </c>
      <c r="E257" s="345" t="s">
        <v>3274</v>
      </c>
      <c r="F257" s="345" t="s">
        <v>3274</v>
      </c>
      <c r="G257" s="345" t="s">
        <v>3274</v>
      </c>
      <c r="H257" s="344" t="s">
        <v>1643</v>
      </c>
      <c r="I257" s="344"/>
      <c r="J257" s="346"/>
    </row>
    <row r="258" spans="1:10" s="347" customFormat="1" ht="24">
      <c r="A258" s="348">
        <v>15</v>
      </c>
      <c r="B258" s="349" t="s">
        <v>2215</v>
      </c>
      <c r="C258" s="345" t="s">
        <v>2250</v>
      </c>
      <c r="D258" s="345" t="s">
        <v>2293</v>
      </c>
      <c r="E258" s="345">
        <v>300</v>
      </c>
      <c r="F258" s="345">
        <v>300</v>
      </c>
      <c r="G258" s="345">
        <v>300</v>
      </c>
      <c r="H258" s="344" t="s">
        <v>1643</v>
      </c>
      <c r="I258" s="344"/>
      <c r="J258" s="346"/>
    </row>
    <row r="259" spans="1:10" s="347" customFormat="1" ht="12">
      <c r="A259" s="348"/>
      <c r="B259" s="349"/>
      <c r="C259" s="345" t="s">
        <v>1580</v>
      </c>
      <c r="D259" s="345" t="s">
        <v>2293</v>
      </c>
      <c r="E259" s="345">
        <v>150</v>
      </c>
      <c r="F259" s="345">
        <v>150</v>
      </c>
      <c r="G259" s="345">
        <v>150</v>
      </c>
      <c r="H259" s="344" t="s">
        <v>1643</v>
      </c>
      <c r="I259" s="344"/>
      <c r="J259" s="346"/>
    </row>
    <row r="260" spans="1:10" s="347" customFormat="1" ht="12">
      <c r="A260" s="348"/>
      <c r="B260" s="349"/>
      <c r="C260" s="345" t="s">
        <v>2243</v>
      </c>
      <c r="D260" s="345" t="s">
        <v>2293</v>
      </c>
      <c r="E260" s="345">
        <v>150</v>
      </c>
      <c r="F260" s="345">
        <v>150</v>
      </c>
      <c r="G260" s="345">
        <v>150</v>
      </c>
      <c r="H260" s="344" t="s">
        <v>1643</v>
      </c>
      <c r="I260" s="344"/>
      <c r="J260" s="346"/>
    </row>
    <row r="261" spans="1:10" s="347" customFormat="1" ht="12">
      <c r="A261" s="348"/>
      <c r="B261" s="349"/>
      <c r="C261" s="348" t="s">
        <v>3241</v>
      </c>
      <c r="D261" s="348"/>
      <c r="E261" s="348"/>
      <c r="F261" s="348"/>
      <c r="G261" s="348"/>
      <c r="H261" s="344" t="s">
        <v>1643</v>
      </c>
      <c r="I261" s="344"/>
      <c r="J261" s="346"/>
    </row>
    <row r="262" spans="1:10" s="347" customFormat="1" ht="24">
      <c r="A262" s="380">
        <v>16</v>
      </c>
      <c r="B262" s="349" t="s">
        <v>2283</v>
      </c>
      <c r="C262" s="345" t="s">
        <v>2250</v>
      </c>
      <c r="D262" s="345" t="s">
        <v>2293</v>
      </c>
      <c r="E262" s="345">
        <v>300</v>
      </c>
      <c r="F262" s="345">
        <v>300</v>
      </c>
      <c r="G262" s="345">
        <v>300</v>
      </c>
      <c r="H262" s="344" t="s">
        <v>1643</v>
      </c>
      <c r="I262" s="344"/>
      <c r="J262" s="346"/>
    </row>
    <row r="263" spans="1:10" s="347" customFormat="1" ht="12">
      <c r="A263" s="397"/>
      <c r="B263" s="349"/>
      <c r="C263" s="345" t="s">
        <v>1580</v>
      </c>
      <c r="D263" s="345" t="s">
        <v>2293</v>
      </c>
      <c r="E263" s="345">
        <v>150</v>
      </c>
      <c r="F263" s="345">
        <v>150</v>
      </c>
      <c r="G263" s="345">
        <v>150</v>
      </c>
      <c r="H263" s="344" t="s">
        <v>1643</v>
      </c>
      <c r="I263" s="344"/>
      <c r="J263" s="346"/>
    </row>
    <row r="264" spans="1:10" s="347" customFormat="1" ht="12">
      <c r="A264" s="397"/>
      <c r="B264" s="349"/>
      <c r="C264" s="345" t="s">
        <v>2243</v>
      </c>
      <c r="D264" s="345" t="s">
        <v>2293</v>
      </c>
      <c r="E264" s="345">
        <v>150</v>
      </c>
      <c r="F264" s="345">
        <v>150</v>
      </c>
      <c r="G264" s="345">
        <v>150</v>
      </c>
      <c r="H264" s="344" t="s">
        <v>1643</v>
      </c>
      <c r="I264" s="344"/>
      <c r="J264" s="346"/>
    </row>
    <row r="265" spans="1:10" s="347" customFormat="1" ht="12">
      <c r="A265" s="381"/>
      <c r="B265" s="349"/>
      <c r="C265" s="348" t="s">
        <v>3275</v>
      </c>
      <c r="D265" s="348"/>
      <c r="E265" s="348"/>
      <c r="F265" s="348"/>
      <c r="G265" s="348"/>
      <c r="H265" s="344" t="s">
        <v>1643</v>
      </c>
      <c r="I265" s="344"/>
      <c r="J265" s="346"/>
    </row>
    <row r="266" spans="1:10" s="347" customFormat="1" ht="24">
      <c r="A266" s="348">
        <v>17</v>
      </c>
      <c r="B266" s="349" t="s">
        <v>2282</v>
      </c>
      <c r="C266" s="345" t="s">
        <v>2250</v>
      </c>
      <c r="D266" s="345" t="s">
        <v>2293</v>
      </c>
      <c r="E266" s="345">
        <v>300</v>
      </c>
      <c r="F266" s="345">
        <v>300</v>
      </c>
      <c r="G266" s="345">
        <v>300</v>
      </c>
      <c r="H266" s="344" t="s">
        <v>1643</v>
      </c>
      <c r="I266" s="344"/>
      <c r="J266" s="346"/>
    </row>
    <row r="267" spans="1:10" s="347" customFormat="1" ht="12">
      <c r="A267" s="348"/>
      <c r="B267" s="349"/>
      <c r="C267" s="345" t="s">
        <v>1580</v>
      </c>
      <c r="D267" s="345" t="s">
        <v>2293</v>
      </c>
      <c r="E267" s="345">
        <v>150</v>
      </c>
      <c r="F267" s="345">
        <v>150</v>
      </c>
      <c r="G267" s="345">
        <v>150</v>
      </c>
      <c r="H267" s="344" t="s">
        <v>1643</v>
      </c>
      <c r="I267" s="344"/>
      <c r="J267" s="346"/>
    </row>
    <row r="268" spans="1:10" s="347" customFormat="1" ht="12">
      <c r="A268" s="348"/>
      <c r="B268" s="349"/>
      <c r="C268" s="345" t="s">
        <v>2243</v>
      </c>
      <c r="D268" s="345" t="s">
        <v>2293</v>
      </c>
      <c r="E268" s="345">
        <v>150</v>
      </c>
      <c r="F268" s="345">
        <v>150</v>
      </c>
      <c r="G268" s="345">
        <v>150</v>
      </c>
      <c r="H268" s="344" t="s">
        <v>1643</v>
      </c>
      <c r="I268" s="344"/>
      <c r="J268" s="346"/>
    </row>
    <row r="269" spans="1:10" s="347" customFormat="1" ht="12">
      <c r="A269" s="348"/>
      <c r="B269" s="349"/>
      <c r="C269" s="348" t="s">
        <v>3275</v>
      </c>
      <c r="D269" s="348"/>
      <c r="E269" s="348"/>
      <c r="F269" s="348"/>
      <c r="G269" s="348"/>
      <c r="H269" s="344" t="s">
        <v>1643</v>
      </c>
      <c r="I269" s="344"/>
      <c r="J269" s="346"/>
    </row>
    <row r="270" spans="1:10" s="347" customFormat="1" ht="24">
      <c r="A270" s="348">
        <v>18</v>
      </c>
      <c r="B270" s="349" t="s">
        <v>3273</v>
      </c>
      <c r="C270" s="345" t="s">
        <v>2250</v>
      </c>
      <c r="D270" s="345" t="s">
        <v>2293</v>
      </c>
      <c r="E270" s="345">
        <v>300</v>
      </c>
      <c r="F270" s="345">
        <v>300</v>
      </c>
      <c r="G270" s="345">
        <v>300</v>
      </c>
      <c r="H270" s="344" t="s">
        <v>1643</v>
      </c>
      <c r="I270" s="344"/>
      <c r="J270" s="346"/>
    </row>
    <row r="271" spans="1:10" s="347" customFormat="1" ht="12">
      <c r="A271" s="348"/>
      <c r="B271" s="349"/>
      <c r="C271" s="345" t="s">
        <v>1580</v>
      </c>
      <c r="D271" s="345" t="s">
        <v>2293</v>
      </c>
      <c r="E271" s="345">
        <v>150</v>
      </c>
      <c r="F271" s="345">
        <v>150</v>
      </c>
      <c r="G271" s="345">
        <v>150</v>
      </c>
      <c r="H271" s="344" t="s">
        <v>1643</v>
      </c>
      <c r="I271" s="344"/>
      <c r="J271" s="346"/>
    </row>
    <row r="272" spans="1:10" s="347" customFormat="1" ht="12">
      <c r="A272" s="348"/>
      <c r="B272" s="349"/>
      <c r="C272" s="345" t="s">
        <v>2243</v>
      </c>
      <c r="D272" s="345" t="s">
        <v>2293</v>
      </c>
      <c r="E272" s="345">
        <v>150</v>
      </c>
      <c r="F272" s="345">
        <v>150</v>
      </c>
      <c r="G272" s="345">
        <v>150</v>
      </c>
      <c r="H272" s="344" t="s">
        <v>1643</v>
      </c>
      <c r="I272" s="344"/>
      <c r="J272" s="346"/>
    </row>
    <row r="273" spans="1:10" s="347" customFormat="1" ht="12">
      <c r="A273" s="348"/>
      <c r="B273" s="349"/>
      <c r="C273" s="348" t="s">
        <v>3276</v>
      </c>
      <c r="D273" s="348"/>
      <c r="E273" s="348"/>
      <c r="F273" s="348"/>
      <c r="G273" s="348"/>
      <c r="H273" s="344" t="s">
        <v>1643</v>
      </c>
      <c r="I273" s="344"/>
      <c r="J273" s="346"/>
    </row>
    <row r="274" spans="1:10" s="347" customFormat="1" ht="14.25">
      <c r="A274" s="344">
        <v>19</v>
      </c>
      <c r="B274" s="344"/>
      <c r="C274" s="345" t="s">
        <v>3277</v>
      </c>
      <c r="D274" s="345" t="s">
        <v>2293</v>
      </c>
      <c r="E274" s="345">
        <v>1000</v>
      </c>
      <c r="F274" s="345">
        <v>1000</v>
      </c>
      <c r="G274" s="345">
        <v>1000</v>
      </c>
      <c r="H274" s="344" t="s">
        <v>1643</v>
      </c>
      <c r="I274" s="344"/>
      <c r="J274" s="346"/>
    </row>
    <row r="275" spans="1:10" s="347" customFormat="1" ht="12">
      <c r="A275" s="344">
        <v>20</v>
      </c>
      <c r="B275" s="344"/>
      <c r="C275" s="344" t="s">
        <v>1240</v>
      </c>
      <c r="D275" s="345" t="s">
        <v>2293</v>
      </c>
      <c r="E275" s="345">
        <v>600</v>
      </c>
      <c r="F275" s="345">
        <v>600</v>
      </c>
      <c r="G275" s="345">
        <v>600</v>
      </c>
      <c r="H275" s="344" t="s">
        <v>1643</v>
      </c>
      <c r="I275" s="344"/>
      <c r="J275" s="346"/>
    </row>
    <row r="276" spans="1:10" s="347" customFormat="1" ht="12">
      <c r="A276" s="344">
        <v>21</v>
      </c>
      <c r="B276" s="344"/>
      <c r="C276" s="345" t="s">
        <v>1213</v>
      </c>
      <c r="D276" s="345" t="s">
        <v>2293</v>
      </c>
      <c r="E276" s="345">
        <v>200</v>
      </c>
      <c r="F276" s="345">
        <v>200</v>
      </c>
      <c r="G276" s="345">
        <v>200</v>
      </c>
      <c r="H276" s="344" t="s">
        <v>1643</v>
      </c>
      <c r="I276" s="344"/>
      <c r="J276" s="346"/>
    </row>
    <row r="277" spans="1:10" s="347" customFormat="1" ht="24">
      <c r="A277" s="344">
        <v>22</v>
      </c>
      <c r="B277" s="344"/>
      <c r="C277" s="345" t="s">
        <v>2384</v>
      </c>
      <c r="D277" s="345" t="s">
        <v>2293</v>
      </c>
      <c r="E277" s="345">
        <v>600</v>
      </c>
      <c r="F277" s="345">
        <v>600</v>
      </c>
      <c r="G277" s="345">
        <v>600</v>
      </c>
      <c r="H277" s="344" t="s">
        <v>1643</v>
      </c>
      <c r="I277" s="344"/>
      <c r="J277" s="346"/>
    </row>
    <row r="278" spans="1:10" s="347" customFormat="1" ht="12">
      <c r="A278" s="344">
        <v>23</v>
      </c>
      <c r="B278" s="344"/>
      <c r="C278" s="345" t="s">
        <v>1995</v>
      </c>
      <c r="D278" s="345" t="s">
        <v>2293</v>
      </c>
      <c r="E278" s="345">
        <v>200</v>
      </c>
      <c r="F278" s="345">
        <v>200</v>
      </c>
      <c r="G278" s="345">
        <v>200</v>
      </c>
      <c r="H278" s="344" t="s">
        <v>1643</v>
      </c>
      <c r="I278" s="344"/>
      <c r="J278" s="346"/>
    </row>
    <row r="279" spans="1:10" s="347" customFormat="1" ht="12">
      <c r="A279" s="344">
        <v>24</v>
      </c>
      <c r="B279" s="344"/>
      <c r="C279" s="345" t="s">
        <v>1996</v>
      </c>
      <c r="D279" s="345" t="s">
        <v>2293</v>
      </c>
      <c r="E279" s="345">
        <v>200</v>
      </c>
      <c r="F279" s="345">
        <v>200</v>
      </c>
      <c r="G279" s="345">
        <v>200</v>
      </c>
      <c r="H279" s="344" t="s">
        <v>1643</v>
      </c>
      <c r="I279" s="344"/>
      <c r="J279" s="346"/>
    </row>
    <row r="280" spans="1:10" s="347" customFormat="1" ht="12">
      <c r="A280" s="344">
        <v>25</v>
      </c>
      <c r="B280" s="344"/>
      <c r="C280" s="345" t="s">
        <v>1997</v>
      </c>
      <c r="D280" s="345" t="s">
        <v>2293</v>
      </c>
      <c r="E280" s="345">
        <v>200</v>
      </c>
      <c r="F280" s="345">
        <v>200</v>
      </c>
      <c r="G280" s="345">
        <v>200</v>
      </c>
      <c r="H280" s="344" t="s">
        <v>1643</v>
      </c>
      <c r="I280" s="344"/>
      <c r="J280" s="346"/>
    </row>
    <row r="281" spans="1:10" s="347" customFormat="1" ht="12">
      <c r="A281" s="344">
        <v>26</v>
      </c>
      <c r="B281" s="344"/>
      <c r="C281" s="345" t="s">
        <v>2300</v>
      </c>
      <c r="D281" s="345" t="s">
        <v>2293</v>
      </c>
      <c r="E281" s="345">
        <v>250</v>
      </c>
      <c r="F281" s="345">
        <v>250</v>
      </c>
      <c r="G281" s="345">
        <v>250</v>
      </c>
      <c r="H281" s="344" t="s">
        <v>1643</v>
      </c>
      <c r="I281" s="344"/>
      <c r="J281" s="346"/>
    </row>
    <row r="282" spans="1:10" s="347" customFormat="1" ht="12">
      <c r="A282" s="348">
        <v>27</v>
      </c>
      <c r="B282" s="349" t="s">
        <v>1148</v>
      </c>
      <c r="C282" s="345" t="s">
        <v>2062</v>
      </c>
      <c r="D282" s="345" t="s">
        <v>2293</v>
      </c>
      <c r="E282" s="345">
        <v>150</v>
      </c>
      <c r="F282" s="345">
        <v>150</v>
      </c>
      <c r="G282" s="345">
        <v>150</v>
      </c>
      <c r="H282" s="344" t="s">
        <v>1643</v>
      </c>
      <c r="I282" s="344"/>
      <c r="J282" s="346"/>
    </row>
    <row r="283" spans="1:10" s="347" customFormat="1" ht="12">
      <c r="A283" s="348"/>
      <c r="B283" s="349"/>
      <c r="C283" s="345" t="s">
        <v>2064</v>
      </c>
      <c r="D283" s="345" t="s">
        <v>2293</v>
      </c>
      <c r="E283" s="345">
        <v>150</v>
      </c>
      <c r="F283" s="345">
        <v>150</v>
      </c>
      <c r="G283" s="345">
        <v>150</v>
      </c>
      <c r="H283" s="344" t="s">
        <v>1643</v>
      </c>
      <c r="I283" s="344"/>
      <c r="J283" s="346"/>
    </row>
    <row r="284" spans="1:10" s="347" customFormat="1" ht="12">
      <c r="A284" s="348"/>
      <c r="B284" s="349"/>
      <c r="C284" s="345" t="s">
        <v>2301</v>
      </c>
      <c r="D284" s="345" t="s">
        <v>2293</v>
      </c>
      <c r="E284" s="345">
        <v>150</v>
      </c>
      <c r="F284" s="345">
        <v>150</v>
      </c>
      <c r="G284" s="345">
        <v>150</v>
      </c>
      <c r="H284" s="344" t="s">
        <v>1643</v>
      </c>
      <c r="I284" s="344"/>
      <c r="J284" s="346"/>
    </row>
    <row r="285" spans="1:10" s="347" customFormat="1" ht="12">
      <c r="A285" s="348"/>
      <c r="B285" s="349"/>
      <c r="C285" s="345" t="s">
        <v>2067</v>
      </c>
      <c r="D285" s="345" t="s">
        <v>2293</v>
      </c>
      <c r="E285" s="345">
        <v>150</v>
      </c>
      <c r="F285" s="345">
        <v>150</v>
      </c>
      <c r="G285" s="345">
        <v>150</v>
      </c>
      <c r="H285" s="344" t="s">
        <v>1643</v>
      </c>
      <c r="I285" s="344"/>
      <c r="J285" s="346"/>
    </row>
    <row r="286" spans="1:10" s="347" customFormat="1" ht="12">
      <c r="A286" s="344"/>
      <c r="B286" s="359" t="s">
        <v>2302</v>
      </c>
      <c r="C286" s="361"/>
      <c r="D286" s="345" t="s">
        <v>2293</v>
      </c>
      <c r="E286" s="345">
        <v>300</v>
      </c>
      <c r="F286" s="345">
        <v>300</v>
      </c>
      <c r="G286" s="345">
        <v>300</v>
      </c>
      <c r="H286" s="344"/>
      <c r="I286" s="344"/>
      <c r="J286" s="346"/>
    </row>
    <row r="287" spans="1:10" s="347" customFormat="1" ht="12">
      <c r="A287" s="348" t="s">
        <v>1280</v>
      </c>
      <c r="B287" s="348" t="s">
        <v>2284</v>
      </c>
      <c r="C287" s="348"/>
      <c r="D287" s="348"/>
      <c r="E287" s="345">
        <v>1400</v>
      </c>
      <c r="F287" s="345">
        <v>1400</v>
      </c>
      <c r="G287" s="345">
        <v>1400</v>
      </c>
      <c r="H287" s="344" t="s">
        <v>720</v>
      </c>
      <c r="I287" s="344" t="s">
        <v>1396</v>
      </c>
      <c r="J287" s="346"/>
    </row>
    <row r="288" spans="1:10" s="347" customFormat="1" ht="48">
      <c r="A288" s="348"/>
      <c r="B288" s="348" t="s">
        <v>2223</v>
      </c>
      <c r="C288" s="348"/>
      <c r="D288" s="348"/>
      <c r="E288" s="345" t="s">
        <v>3278</v>
      </c>
      <c r="F288" s="345" t="s">
        <v>3278</v>
      </c>
      <c r="G288" s="345" t="s">
        <v>3278</v>
      </c>
      <c r="H288" s="344" t="s">
        <v>720</v>
      </c>
      <c r="I288" s="344" t="s">
        <v>1859</v>
      </c>
      <c r="J288" s="346"/>
    </row>
    <row r="289" spans="1:11" s="347" customFormat="1" ht="12">
      <c r="A289" s="351" t="s">
        <v>3279</v>
      </c>
      <c r="B289" s="351"/>
      <c r="C289" s="351"/>
      <c r="D289" s="351"/>
      <c r="E289" s="351"/>
      <c r="F289" s="351"/>
      <c r="G289" s="351"/>
      <c r="H289" s="351"/>
      <c r="I289" s="351"/>
      <c r="J289" s="346"/>
    </row>
    <row r="290" spans="1:11" s="339" customFormat="1">
      <c r="A290" s="357"/>
      <c r="B290" s="357"/>
      <c r="C290" s="357"/>
      <c r="D290" s="357"/>
      <c r="E290" s="357"/>
      <c r="F290" s="357"/>
      <c r="G290" s="357"/>
      <c r="H290" s="357"/>
      <c r="I290" s="365"/>
      <c r="J290" s="122"/>
      <c r="K290" s="122"/>
    </row>
    <row r="291" spans="1:11" s="358" customFormat="1" ht="18.75">
      <c r="A291" s="383" t="s">
        <v>123</v>
      </c>
      <c r="B291" s="198"/>
      <c r="C291" s="198"/>
      <c r="D291" s="198"/>
      <c r="E291" s="198"/>
      <c r="F291" s="198"/>
      <c r="G291" s="198"/>
      <c r="H291" s="394"/>
      <c r="I291" s="384"/>
      <c r="J291" s="362"/>
    </row>
    <row r="292" spans="1:11" s="497" customFormat="1" ht="12">
      <c r="A292" s="491" t="s">
        <v>594</v>
      </c>
      <c r="B292" s="491" t="s">
        <v>595</v>
      </c>
      <c r="C292" s="491" t="s">
        <v>596</v>
      </c>
      <c r="D292" s="491" t="s">
        <v>597</v>
      </c>
      <c r="E292" s="492" t="s">
        <v>1266</v>
      </c>
      <c r="F292" s="493"/>
      <c r="G292" s="79" t="s">
        <v>1267</v>
      </c>
      <c r="H292" s="494" t="s">
        <v>2303</v>
      </c>
      <c r="I292" s="495"/>
      <c r="J292" s="496"/>
    </row>
    <row r="293" spans="1:11" s="497" customFormat="1" ht="12">
      <c r="A293" s="498"/>
      <c r="B293" s="498"/>
      <c r="C293" s="498"/>
      <c r="D293" s="498"/>
      <c r="E293" s="79" t="s">
        <v>2304</v>
      </c>
      <c r="F293" s="79" t="s">
        <v>2305</v>
      </c>
      <c r="G293" s="79"/>
      <c r="H293" s="499"/>
      <c r="I293" s="495"/>
      <c r="J293" s="496"/>
    </row>
    <row r="294" spans="1:11" s="80" customFormat="1" ht="12">
      <c r="A294" s="117">
        <v>1</v>
      </c>
      <c r="B294" s="185" t="s">
        <v>495</v>
      </c>
      <c r="C294" s="186"/>
      <c r="D294" s="116" t="s">
        <v>2306</v>
      </c>
      <c r="E294" s="116">
        <v>50</v>
      </c>
      <c r="F294" s="116">
        <v>50</v>
      </c>
      <c r="G294" s="117" t="s">
        <v>1643</v>
      </c>
      <c r="H294" s="117"/>
      <c r="I294" s="101"/>
      <c r="J294" s="86"/>
    </row>
    <row r="295" spans="1:11" s="80" customFormat="1" ht="12">
      <c r="A295" s="117">
        <v>2</v>
      </c>
      <c r="B295" s="185" t="s">
        <v>574</v>
      </c>
      <c r="C295" s="186"/>
      <c r="D295" s="116" t="s">
        <v>2306</v>
      </c>
      <c r="E295" s="116">
        <v>100</v>
      </c>
      <c r="F295" s="116">
        <v>100</v>
      </c>
      <c r="G295" s="117" t="s">
        <v>1643</v>
      </c>
      <c r="H295" s="117"/>
      <c r="I295" s="101"/>
      <c r="J295" s="86"/>
    </row>
    <row r="296" spans="1:11" s="80" customFormat="1" ht="12">
      <c r="A296" s="192">
        <v>3</v>
      </c>
      <c r="B296" s="195" t="s">
        <v>1343</v>
      </c>
      <c r="C296" s="116" t="s">
        <v>1558</v>
      </c>
      <c r="D296" s="116" t="s">
        <v>2306</v>
      </c>
      <c r="E296" s="116">
        <v>50</v>
      </c>
      <c r="F296" s="116">
        <v>50</v>
      </c>
      <c r="G296" s="117" t="s">
        <v>1643</v>
      </c>
      <c r="H296" s="117"/>
      <c r="I296" s="101"/>
      <c r="J296" s="86"/>
    </row>
    <row r="297" spans="1:11" s="80" customFormat="1" ht="12">
      <c r="A297" s="194"/>
      <c r="B297" s="197"/>
      <c r="C297" s="116" t="s">
        <v>2294</v>
      </c>
      <c r="D297" s="116" t="s">
        <v>2306</v>
      </c>
      <c r="E297" s="116">
        <v>50</v>
      </c>
      <c r="F297" s="116">
        <v>50</v>
      </c>
      <c r="G297" s="117" t="s">
        <v>1643</v>
      </c>
      <c r="H297" s="117"/>
      <c r="I297" s="101"/>
      <c r="J297" s="86"/>
    </row>
    <row r="298" spans="1:11" s="80" customFormat="1" ht="12">
      <c r="A298" s="117">
        <v>4</v>
      </c>
      <c r="B298" s="185" t="s">
        <v>577</v>
      </c>
      <c r="C298" s="186"/>
      <c r="D298" s="116" t="s">
        <v>2306</v>
      </c>
      <c r="E298" s="116">
        <v>150</v>
      </c>
      <c r="F298" s="116">
        <v>150</v>
      </c>
      <c r="G298" s="117" t="s">
        <v>1643</v>
      </c>
      <c r="H298" s="117"/>
      <c r="I298" s="101"/>
      <c r="J298" s="86"/>
    </row>
    <row r="299" spans="1:11" s="80" customFormat="1" ht="12">
      <c r="A299" s="117"/>
      <c r="B299" s="192" t="s">
        <v>1580</v>
      </c>
      <c r="C299" s="116" t="s">
        <v>2307</v>
      </c>
      <c r="D299" s="116" t="s">
        <v>2306</v>
      </c>
      <c r="E299" s="116">
        <v>150</v>
      </c>
      <c r="F299" s="116">
        <v>150</v>
      </c>
      <c r="G299" s="117" t="s">
        <v>1643</v>
      </c>
      <c r="H299" s="117"/>
      <c r="I299" s="101"/>
      <c r="J299" s="86"/>
    </row>
    <row r="300" spans="1:11" s="80" customFormat="1" ht="12">
      <c r="A300" s="117">
        <v>5</v>
      </c>
      <c r="B300" s="194"/>
      <c r="C300" s="116" t="s">
        <v>2308</v>
      </c>
      <c r="D300" s="116" t="s">
        <v>2306</v>
      </c>
      <c r="E300" s="116" t="s">
        <v>513</v>
      </c>
      <c r="F300" s="116">
        <v>400</v>
      </c>
      <c r="G300" s="117" t="s">
        <v>1643</v>
      </c>
      <c r="H300" s="117"/>
      <c r="I300" s="101"/>
      <c r="J300" s="86"/>
    </row>
    <row r="301" spans="1:11" s="80" customFormat="1" ht="12">
      <c r="A301" s="117">
        <v>6</v>
      </c>
      <c r="B301" s="185" t="s">
        <v>2295</v>
      </c>
      <c r="C301" s="186"/>
      <c r="D301" s="116" t="s">
        <v>2306</v>
      </c>
      <c r="E301" s="116">
        <v>150</v>
      </c>
      <c r="F301" s="116">
        <v>150</v>
      </c>
      <c r="G301" s="117" t="s">
        <v>1643</v>
      </c>
      <c r="H301" s="117"/>
      <c r="I301" s="101"/>
      <c r="J301" s="86"/>
    </row>
    <row r="302" spans="1:11" s="80" customFormat="1" ht="12">
      <c r="A302" s="117">
        <v>7</v>
      </c>
      <c r="B302" s="185" t="s">
        <v>2309</v>
      </c>
      <c r="C302" s="186"/>
      <c r="D302" s="116" t="s">
        <v>2306</v>
      </c>
      <c r="E302" s="116">
        <v>150</v>
      </c>
      <c r="F302" s="116">
        <v>150</v>
      </c>
      <c r="G302" s="117" t="s">
        <v>1643</v>
      </c>
      <c r="H302" s="117"/>
      <c r="I302" s="101"/>
      <c r="J302" s="86"/>
    </row>
    <row r="303" spans="1:11" s="80" customFormat="1" ht="12">
      <c r="A303" s="117">
        <v>8</v>
      </c>
      <c r="B303" s="185" t="s">
        <v>1636</v>
      </c>
      <c r="C303" s="186"/>
      <c r="D303" s="116" t="s">
        <v>2306</v>
      </c>
      <c r="E303" s="116">
        <v>150</v>
      </c>
      <c r="F303" s="116">
        <v>150</v>
      </c>
      <c r="G303" s="117" t="s">
        <v>1643</v>
      </c>
      <c r="H303" s="117"/>
      <c r="I303" s="101"/>
      <c r="J303" s="86"/>
    </row>
    <row r="304" spans="1:11" s="80" customFormat="1" ht="12">
      <c r="A304" s="117">
        <v>9</v>
      </c>
      <c r="B304" s="185" t="s">
        <v>717</v>
      </c>
      <c r="C304" s="186"/>
      <c r="D304" s="116" t="s">
        <v>2306</v>
      </c>
      <c r="E304" s="116">
        <v>150</v>
      </c>
      <c r="F304" s="116">
        <v>150</v>
      </c>
      <c r="G304" s="117" t="s">
        <v>1643</v>
      </c>
      <c r="H304" s="117"/>
      <c r="I304" s="101"/>
      <c r="J304" s="86"/>
    </row>
    <row r="305" spans="1:10" s="80" customFormat="1" ht="12">
      <c r="A305" s="192">
        <v>10</v>
      </c>
      <c r="B305" s="192" t="s">
        <v>2297</v>
      </c>
      <c r="C305" s="116" t="s">
        <v>2279</v>
      </c>
      <c r="D305" s="116" t="s">
        <v>2306</v>
      </c>
      <c r="E305" s="116">
        <v>400</v>
      </c>
      <c r="F305" s="116">
        <v>400</v>
      </c>
      <c r="G305" s="117" t="s">
        <v>1643</v>
      </c>
      <c r="H305" s="117"/>
      <c r="I305" s="101"/>
      <c r="J305" s="86"/>
    </row>
    <row r="306" spans="1:10" s="80" customFormat="1" ht="12">
      <c r="A306" s="194"/>
      <c r="B306" s="194"/>
      <c r="C306" s="116" t="s">
        <v>2310</v>
      </c>
      <c r="D306" s="116" t="s">
        <v>2306</v>
      </c>
      <c r="E306" s="116">
        <v>400</v>
      </c>
      <c r="F306" s="116">
        <v>400</v>
      </c>
      <c r="G306" s="117" t="s">
        <v>1643</v>
      </c>
      <c r="H306" s="117"/>
      <c r="I306" s="101"/>
      <c r="J306" s="86"/>
    </row>
    <row r="307" spans="1:10" s="80" customFormat="1" ht="12">
      <c r="A307" s="117">
        <v>11</v>
      </c>
      <c r="B307" s="182" t="s">
        <v>1353</v>
      </c>
      <c r="C307" s="184"/>
      <c r="D307" s="116" t="s">
        <v>2306</v>
      </c>
      <c r="E307" s="116">
        <v>1000</v>
      </c>
      <c r="F307" s="116">
        <v>1000</v>
      </c>
      <c r="G307" s="117" t="s">
        <v>1643</v>
      </c>
      <c r="H307" s="117"/>
      <c r="I307" s="101"/>
      <c r="J307" s="86"/>
    </row>
    <row r="308" spans="1:10" s="80" customFormat="1" ht="12">
      <c r="A308" s="114">
        <v>12</v>
      </c>
      <c r="B308" s="185" t="s">
        <v>2296</v>
      </c>
      <c r="C308" s="186"/>
      <c r="D308" s="116" t="s">
        <v>2306</v>
      </c>
      <c r="E308" s="116">
        <v>300</v>
      </c>
      <c r="F308" s="116">
        <v>300</v>
      </c>
      <c r="G308" s="117" t="s">
        <v>1643</v>
      </c>
      <c r="H308" s="117"/>
      <c r="I308" s="101"/>
      <c r="J308" s="86"/>
    </row>
    <row r="309" spans="1:10" s="80" customFormat="1" ht="60">
      <c r="A309" s="192">
        <v>13</v>
      </c>
      <c r="B309" s="195" t="s">
        <v>2311</v>
      </c>
      <c r="C309" s="116" t="s">
        <v>2312</v>
      </c>
      <c r="D309" s="116" t="s">
        <v>2306</v>
      </c>
      <c r="E309" s="116" t="s">
        <v>2313</v>
      </c>
      <c r="F309" s="116" t="s">
        <v>2313</v>
      </c>
      <c r="G309" s="117" t="s">
        <v>1643</v>
      </c>
      <c r="H309" s="117"/>
      <c r="I309" s="86"/>
      <c r="J309" s="86"/>
    </row>
    <row r="310" spans="1:10" s="80" customFormat="1" ht="60">
      <c r="A310" s="193"/>
      <c r="B310" s="196"/>
      <c r="C310" s="116" t="s">
        <v>2283</v>
      </c>
      <c r="D310" s="116" t="s">
        <v>2306</v>
      </c>
      <c r="E310" s="116" t="s">
        <v>2314</v>
      </c>
      <c r="F310" s="116" t="s">
        <v>2314</v>
      </c>
      <c r="G310" s="117" t="s">
        <v>1643</v>
      </c>
      <c r="H310" s="117"/>
      <c r="I310" s="86"/>
      <c r="J310" s="86"/>
    </row>
    <row r="311" spans="1:10" s="80" customFormat="1" ht="60">
      <c r="A311" s="193"/>
      <c r="B311" s="196"/>
      <c r="C311" s="116" t="s">
        <v>2282</v>
      </c>
      <c r="D311" s="116" t="s">
        <v>2306</v>
      </c>
      <c r="E311" s="116" t="s">
        <v>2314</v>
      </c>
      <c r="F311" s="116" t="s">
        <v>2314</v>
      </c>
      <c r="G311" s="117" t="s">
        <v>1643</v>
      </c>
      <c r="H311" s="117"/>
      <c r="I311" s="86"/>
      <c r="J311" s="86"/>
    </row>
    <row r="312" spans="1:10" s="80" customFormat="1" ht="12">
      <c r="A312" s="192">
        <v>14</v>
      </c>
      <c r="B312" s="195" t="s">
        <v>2315</v>
      </c>
      <c r="C312" s="116" t="s">
        <v>2312</v>
      </c>
      <c r="D312" s="116" t="s">
        <v>2306</v>
      </c>
      <c r="E312" s="116">
        <v>850</v>
      </c>
      <c r="F312" s="116">
        <v>850</v>
      </c>
      <c r="G312" s="117" t="s">
        <v>1643</v>
      </c>
      <c r="H312" s="117"/>
      <c r="I312" s="86"/>
      <c r="J312" s="86"/>
    </row>
    <row r="313" spans="1:10" s="80" customFormat="1" ht="12">
      <c r="A313" s="193"/>
      <c r="B313" s="196"/>
      <c r="C313" s="116" t="s">
        <v>2283</v>
      </c>
      <c r="D313" s="116" t="s">
        <v>2306</v>
      </c>
      <c r="E313" s="116">
        <v>850</v>
      </c>
      <c r="F313" s="116">
        <v>850</v>
      </c>
      <c r="G313" s="117" t="s">
        <v>1643</v>
      </c>
      <c r="H313" s="117"/>
      <c r="I313" s="86"/>
      <c r="J313" s="86"/>
    </row>
    <row r="314" spans="1:10" s="80" customFormat="1" ht="12">
      <c r="A314" s="193"/>
      <c r="B314" s="196"/>
      <c r="C314" s="116" t="s">
        <v>2282</v>
      </c>
      <c r="D314" s="116" t="s">
        <v>2306</v>
      </c>
      <c r="E314" s="116">
        <v>850</v>
      </c>
      <c r="F314" s="116">
        <v>850</v>
      </c>
      <c r="G314" s="117" t="s">
        <v>1643</v>
      </c>
      <c r="H314" s="117"/>
      <c r="I314" s="86"/>
      <c r="J314" s="86"/>
    </row>
    <row r="315" spans="1:10" s="80" customFormat="1" ht="12">
      <c r="A315" s="192">
        <v>15</v>
      </c>
      <c r="B315" s="195" t="s">
        <v>2309</v>
      </c>
      <c r="C315" s="116" t="s">
        <v>2312</v>
      </c>
      <c r="D315" s="116" t="s">
        <v>2306</v>
      </c>
      <c r="E315" s="116">
        <v>850</v>
      </c>
      <c r="F315" s="116">
        <v>850</v>
      </c>
      <c r="G315" s="117" t="s">
        <v>1643</v>
      </c>
      <c r="H315" s="117"/>
      <c r="I315" s="101"/>
      <c r="J315" s="86"/>
    </row>
    <row r="316" spans="1:10" s="80" customFormat="1" ht="12">
      <c r="A316" s="193"/>
      <c r="B316" s="196"/>
      <c r="C316" s="116" t="s">
        <v>2283</v>
      </c>
      <c r="D316" s="116" t="s">
        <v>2306</v>
      </c>
      <c r="E316" s="116">
        <v>850</v>
      </c>
      <c r="F316" s="116">
        <v>850</v>
      </c>
      <c r="G316" s="117" t="s">
        <v>1643</v>
      </c>
      <c r="H316" s="117"/>
      <c r="I316" s="101"/>
      <c r="J316" s="86"/>
    </row>
    <row r="317" spans="1:10" s="80" customFormat="1" ht="12">
      <c r="A317" s="193"/>
      <c r="B317" s="196"/>
      <c r="C317" s="116" t="s">
        <v>2282</v>
      </c>
      <c r="D317" s="116" t="s">
        <v>2306</v>
      </c>
      <c r="E317" s="116">
        <v>850</v>
      </c>
      <c r="F317" s="116">
        <v>850</v>
      </c>
      <c r="G317" s="117" t="s">
        <v>1643</v>
      </c>
      <c r="H317" s="117"/>
      <c r="I317" s="101"/>
      <c r="J317" s="86"/>
    </row>
    <row r="318" spans="1:10" s="80" customFormat="1" ht="12">
      <c r="A318" s="192">
        <v>16</v>
      </c>
      <c r="B318" s="195" t="s">
        <v>2316</v>
      </c>
      <c r="C318" s="116" t="s">
        <v>495</v>
      </c>
      <c r="D318" s="116" t="s">
        <v>2306</v>
      </c>
      <c r="E318" s="195" t="s">
        <v>2317</v>
      </c>
      <c r="F318" s="195" t="s">
        <v>2317</v>
      </c>
      <c r="G318" s="117" t="s">
        <v>1643</v>
      </c>
      <c r="H318" s="117"/>
      <c r="I318" s="101"/>
      <c r="J318" s="86"/>
    </row>
    <row r="319" spans="1:10" s="80" customFormat="1" ht="24">
      <c r="A319" s="194"/>
      <c r="B319" s="197"/>
      <c r="C319" s="116" t="s">
        <v>2318</v>
      </c>
      <c r="D319" s="116" t="s">
        <v>2306</v>
      </c>
      <c r="E319" s="197"/>
      <c r="F319" s="197"/>
      <c r="G319" s="117" t="s">
        <v>1643</v>
      </c>
      <c r="H319" s="117" t="s">
        <v>2319</v>
      </c>
      <c r="I319" s="101"/>
      <c r="J319" s="86"/>
    </row>
    <row r="320" spans="1:10" s="80" customFormat="1" ht="12">
      <c r="A320" s="117">
        <v>17</v>
      </c>
      <c r="B320" s="185" t="s">
        <v>692</v>
      </c>
      <c r="C320" s="186"/>
      <c r="D320" s="116" t="s">
        <v>2306</v>
      </c>
      <c r="E320" s="116">
        <v>200</v>
      </c>
      <c r="F320" s="116">
        <v>200</v>
      </c>
      <c r="G320" s="117" t="s">
        <v>1643</v>
      </c>
      <c r="H320" s="117"/>
      <c r="I320" s="101"/>
      <c r="J320" s="86"/>
    </row>
    <row r="321" spans="1:11" s="80" customFormat="1" ht="12">
      <c r="A321" s="113">
        <v>18</v>
      </c>
      <c r="B321" s="185" t="s">
        <v>760</v>
      </c>
      <c r="C321" s="186"/>
      <c r="D321" s="116" t="s">
        <v>2306</v>
      </c>
      <c r="E321" s="116">
        <v>2000</v>
      </c>
      <c r="F321" s="116">
        <v>2000</v>
      </c>
      <c r="G321" s="117" t="s">
        <v>1643</v>
      </c>
      <c r="H321" s="117"/>
      <c r="I321" s="101"/>
      <c r="J321" s="86"/>
    </row>
    <row r="322" spans="1:11" s="80" customFormat="1" ht="12">
      <c r="A322" s="192">
        <v>19</v>
      </c>
      <c r="B322" s="192" t="s">
        <v>2320</v>
      </c>
      <c r="C322" s="116" t="s">
        <v>857</v>
      </c>
      <c r="D322" s="116" t="s">
        <v>2306</v>
      </c>
      <c r="E322" s="116">
        <v>300</v>
      </c>
      <c r="F322" s="116">
        <v>300</v>
      </c>
      <c r="G322" s="117" t="s">
        <v>1643</v>
      </c>
      <c r="H322" s="117"/>
      <c r="I322" s="101"/>
      <c r="J322" s="86"/>
    </row>
    <row r="323" spans="1:11" s="80" customFormat="1" ht="24">
      <c r="A323" s="193"/>
      <c r="B323" s="193"/>
      <c r="C323" s="116" t="s">
        <v>1240</v>
      </c>
      <c r="D323" s="116" t="s">
        <v>2306</v>
      </c>
      <c r="E323" s="116">
        <v>600</v>
      </c>
      <c r="F323" s="116">
        <v>600</v>
      </c>
      <c r="G323" s="117" t="s">
        <v>1643</v>
      </c>
      <c r="H323" s="117"/>
      <c r="I323" s="101"/>
      <c r="J323" s="86"/>
    </row>
    <row r="324" spans="1:11" s="80" customFormat="1" ht="24">
      <c r="A324" s="193"/>
      <c r="B324" s="193"/>
      <c r="C324" s="116" t="s">
        <v>2321</v>
      </c>
      <c r="D324" s="116" t="s">
        <v>2306</v>
      </c>
      <c r="E324" s="116">
        <v>800</v>
      </c>
      <c r="F324" s="116">
        <v>800</v>
      </c>
      <c r="G324" s="117" t="s">
        <v>1643</v>
      </c>
      <c r="H324" s="117"/>
      <c r="I324" s="101"/>
      <c r="J324" s="86"/>
    </row>
    <row r="325" spans="1:11" s="80" customFormat="1" ht="12">
      <c r="A325" s="193"/>
      <c r="B325" s="193"/>
      <c r="C325" s="116" t="s">
        <v>1821</v>
      </c>
      <c r="D325" s="116" t="s">
        <v>2306</v>
      </c>
      <c r="E325" s="116">
        <v>300</v>
      </c>
      <c r="F325" s="116">
        <v>300</v>
      </c>
      <c r="G325" s="117" t="s">
        <v>1643</v>
      </c>
      <c r="H325" s="117"/>
      <c r="I325" s="101"/>
      <c r="J325" s="86"/>
    </row>
    <row r="326" spans="1:11" s="80" customFormat="1" ht="12">
      <c r="A326" s="193"/>
      <c r="B326" s="193"/>
      <c r="C326" s="116" t="s">
        <v>2322</v>
      </c>
      <c r="D326" s="116" t="s">
        <v>2306</v>
      </c>
      <c r="E326" s="116">
        <v>600</v>
      </c>
      <c r="F326" s="116">
        <v>600</v>
      </c>
      <c r="G326" s="117" t="s">
        <v>1643</v>
      </c>
      <c r="H326" s="117"/>
      <c r="I326" s="101"/>
      <c r="J326" s="86"/>
    </row>
    <row r="327" spans="1:11" s="80" customFormat="1" ht="24">
      <c r="A327" s="194"/>
      <c r="B327" s="194"/>
      <c r="C327" s="116" t="s">
        <v>2323</v>
      </c>
      <c r="D327" s="116" t="s">
        <v>2306</v>
      </c>
      <c r="E327" s="116" t="s">
        <v>2324</v>
      </c>
      <c r="F327" s="116" t="s">
        <v>2324</v>
      </c>
      <c r="G327" s="117" t="s">
        <v>1643</v>
      </c>
      <c r="H327" s="117"/>
      <c r="I327" s="101"/>
      <c r="J327" s="86"/>
    </row>
    <row r="328" spans="1:11" s="80" customFormat="1" ht="12">
      <c r="A328" s="114"/>
      <c r="B328" s="359" t="s">
        <v>2302</v>
      </c>
      <c r="C328" s="361"/>
      <c r="D328" s="119"/>
      <c r="E328" s="116">
        <v>300</v>
      </c>
      <c r="F328" s="116">
        <v>300</v>
      </c>
      <c r="G328" s="117"/>
      <c r="H328" s="117"/>
      <c r="I328" s="101"/>
      <c r="J328" s="86"/>
    </row>
    <row r="329" spans="1:11" s="80" customFormat="1" ht="12">
      <c r="A329" s="192" t="s">
        <v>1280</v>
      </c>
      <c r="B329" s="182" t="s">
        <v>2284</v>
      </c>
      <c r="C329" s="183"/>
      <c r="D329" s="184"/>
      <c r="E329" s="116">
        <v>1450</v>
      </c>
      <c r="F329" s="116">
        <v>1450</v>
      </c>
      <c r="G329" s="117" t="s">
        <v>720</v>
      </c>
      <c r="H329" s="117" t="s">
        <v>1396</v>
      </c>
      <c r="I329" s="86"/>
      <c r="J329" s="86"/>
    </row>
    <row r="330" spans="1:11" s="80" customFormat="1" ht="36">
      <c r="A330" s="193"/>
      <c r="B330" s="500" t="s">
        <v>2223</v>
      </c>
      <c r="C330" s="501"/>
      <c r="D330" s="502"/>
      <c r="E330" s="116" t="s">
        <v>2325</v>
      </c>
      <c r="F330" s="116" t="s">
        <v>2326</v>
      </c>
      <c r="G330" s="117" t="s">
        <v>720</v>
      </c>
      <c r="H330" s="117" t="s">
        <v>2327</v>
      </c>
      <c r="I330" s="86"/>
      <c r="J330" s="86"/>
    </row>
    <row r="331" spans="1:11" s="80" customFormat="1" ht="36">
      <c r="A331" s="194"/>
      <c r="B331" s="503"/>
      <c r="C331" s="504"/>
      <c r="D331" s="505"/>
      <c r="E331" s="116" t="s">
        <v>2328</v>
      </c>
      <c r="F331" s="116" t="s">
        <v>2329</v>
      </c>
      <c r="G331" s="117" t="s">
        <v>720</v>
      </c>
      <c r="H331" s="117" t="s">
        <v>2330</v>
      </c>
      <c r="I331" s="86"/>
      <c r="J331" s="86"/>
    </row>
    <row r="332" spans="1:11" s="80" customFormat="1" ht="12">
      <c r="A332" s="188" t="s">
        <v>2331</v>
      </c>
      <c r="B332" s="188"/>
      <c r="C332" s="188"/>
      <c r="D332" s="188"/>
      <c r="E332" s="188"/>
      <c r="F332" s="188"/>
      <c r="G332" s="188"/>
      <c r="H332" s="189"/>
      <c r="I332" s="506"/>
      <c r="J332" s="86"/>
    </row>
    <row r="333" spans="1:11" s="339" customFormat="1">
      <c r="A333" s="365"/>
      <c r="B333" s="365"/>
      <c r="C333" s="365"/>
      <c r="D333" s="365"/>
      <c r="E333" s="365"/>
      <c r="F333" s="365"/>
      <c r="G333" s="365"/>
      <c r="H333" s="365"/>
      <c r="I333" s="377"/>
      <c r="J333" s="122"/>
      <c r="K333" s="122"/>
    </row>
    <row r="334" spans="1:11" s="358" customFormat="1" ht="18.75">
      <c r="A334" s="155" t="s">
        <v>124</v>
      </c>
      <c r="B334" s="155"/>
      <c r="C334" s="155"/>
      <c r="D334" s="155"/>
      <c r="E334" s="155"/>
      <c r="F334" s="155"/>
      <c r="G334" s="155"/>
      <c r="H334" s="155"/>
      <c r="I334" s="398"/>
      <c r="J334" s="362"/>
    </row>
    <row r="335" spans="1:11" s="358" customFormat="1">
      <c r="A335" s="340" t="s">
        <v>594</v>
      </c>
      <c r="B335" s="340" t="s">
        <v>595</v>
      </c>
      <c r="C335" s="340" t="s">
        <v>596</v>
      </c>
      <c r="D335" s="340" t="s">
        <v>597</v>
      </c>
      <c r="E335" s="340" t="s">
        <v>1266</v>
      </c>
      <c r="F335" s="340"/>
      <c r="G335" s="8" t="s">
        <v>1267</v>
      </c>
      <c r="H335" s="340" t="s">
        <v>2303</v>
      </c>
      <c r="I335" s="398"/>
      <c r="J335" s="362"/>
    </row>
    <row r="336" spans="1:11" s="358" customFormat="1">
      <c r="A336" s="340"/>
      <c r="B336" s="340"/>
      <c r="C336" s="340"/>
      <c r="D336" s="340"/>
      <c r="E336" s="379" t="s">
        <v>3280</v>
      </c>
      <c r="F336" s="379" t="s">
        <v>3281</v>
      </c>
      <c r="G336" s="8"/>
      <c r="H336" s="340"/>
      <c r="I336" s="398"/>
      <c r="J336" s="362"/>
    </row>
    <row r="337" spans="1:10" s="347" customFormat="1" ht="12">
      <c r="A337" s="344">
        <v>1</v>
      </c>
      <c r="B337" s="344"/>
      <c r="C337" s="345" t="s">
        <v>495</v>
      </c>
      <c r="D337" s="345" t="s">
        <v>2332</v>
      </c>
      <c r="E337" s="345">
        <v>50</v>
      </c>
      <c r="F337" s="345">
        <v>50</v>
      </c>
      <c r="G337" s="344" t="s">
        <v>1643</v>
      </c>
      <c r="H337" s="344"/>
      <c r="I337" s="399"/>
      <c r="J337" s="346"/>
    </row>
    <row r="338" spans="1:10" s="347" customFormat="1" ht="12">
      <c r="A338" s="344">
        <v>2</v>
      </c>
      <c r="B338" s="344"/>
      <c r="C338" s="345" t="s">
        <v>1636</v>
      </c>
      <c r="D338" s="345" t="s">
        <v>2332</v>
      </c>
      <c r="E338" s="345">
        <v>150</v>
      </c>
      <c r="F338" s="345">
        <v>150</v>
      </c>
      <c r="G338" s="344" t="s">
        <v>1643</v>
      </c>
      <c r="H338" s="344"/>
      <c r="I338" s="399"/>
      <c r="J338" s="346"/>
    </row>
    <row r="339" spans="1:10" s="347" customFormat="1" ht="12">
      <c r="A339" s="344">
        <v>3</v>
      </c>
      <c r="B339" s="344"/>
      <c r="C339" s="345" t="s">
        <v>2333</v>
      </c>
      <c r="D339" s="345" t="s">
        <v>2332</v>
      </c>
      <c r="E339" s="345">
        <v>150</v>
      </c>
      <c r="F339" s="345">
        <v>150</v>
      </c>
      <c r="G339" s="344" t="s">
        <v>1643</v>
      </c>
      <c r="H339" s="344"/>
      <c r="I339" s="399"/>
      <c r="J339" s="346"/>
    </row>
    <row r="340" spans="1:10" s="347" customFormat="1" ht="12">
      <c r="A340" s="344">
        <v>4</v>
      </c>
      <c r="B340" s="344"/>
      <c r="C340" s="345" t="s">
        <v>717</v>
      </c>
      <c r="D340" s="345" t="s">
        <v>2332</v>
      </c>
      <c r="E340" s="345">
        <v>150</v>
      </c>
      <c r="F340" s="345">
        <v>150</v>
      </c>
      <c r="G340" s="344" t="s">
        <v>1643</v>
      </c>
      <c r="H340" s="344"/>
      <c r="I340" s="399"/>
      <c r="J340" s="346"/>
    </row>
    <row r="341" spans="1:10" s="347" customFormat="1" ht="12">
      <c r="A341" s="344">
        <v>5</v>
      </c>
      <c r="B341" s="344"/>
      <c r="C341" s="345" t="s">
        <v>705</v>
      </c>
      <c r="D341" s="345" t="s">
        <v>2332</v>
      </c>
      <c r="E341" s="345">
        <v>400</v>
      </c>
      <c r="F341" s="345">
        <v>400</v>
      </c>
      <c r="G341" s="344" t="s">
        <v>1643</v>
      </c>
      <c r="H341" s="344"/>
      <c r="I341" s="399"/>
      <c r="J341" s="346"/>
    </row>
    <row r="342" spans="1:10" s="347" customFormat="1" ht="12">
      <c r="A342" s="344">
        <v>6</v>
      </c>
      <c r="B342" s="344"/>
      <c r="C342" s="345" t="s">
        <v>1558</v>
      </c>
      <c r="D342" s="345" t="s">
        <v>2332</v>
      </c>
      <c r="E342" s="345">
        <v>50</v>
      </c>
      <c r="F342" s="345">
        <v>50</v>
      </c>
      <c r="G342" s="344" t="s">
        <v>1643</v>
      </c>
      <c r="H342" s="344"/>
      <c r="I342" s="399"/>
      <c r="J342" s="346"/>
    </row>
    <row r="343" spans="1:10" s="347" customFormat="1" ht="12">
      <c r="A343" s="344">
        <v>7</v>
      </c>
      <c r="B343" s="344"/>
      <c r="C343" s="345" t="s">
        <v>2294</v>
      </c>
      <c r="D343" s="345" t="s">
        <v>2332</v>
      </c>
      <c r="E343" s="345">
        <v>50</v>
      </c>
      <c r="F343" s="345">
        <v>50</v>
      </c>
      <c r="G343" s="344" t="s">
        <v>1643</v>
      </c>
      <c r="H343" s="344"/>
      <c r="I343" s="399"/>
      <c r="J343" s="346"/>
    </row>
    <row r="344" spans="1:10" s="347" customFormat="1" ht="12">
      <c r="A344" s="348">
        <v>8</v>
      </c>
      <c r="B344" s="349" t="s">
        <v>2334</v>
      </c>
      <c r="C344" s="345" t="s">
        <v>2335</v>
      </c>
      <c r="D344" s="345" t="s">
        <v>2332</v>
      </c>
      <c r="E344" s="344">
        <v>150</v>
      </c>
      <c r="F344" s="344">
        <v>150</v>
      </c>
      <c r="G344" s="344" t="s">
        <v>1643</v>
      </c>
      <c r="H344" s="344"/>
      <c r="I344" s="399"/>
      <c r="J344" s="346"/>
    </row>
    <row r="345" spans="1:10" s="347" customFormat="1" ht="36">
      <c r="A345" s="348"/>
      <c r="B345" s="349"/>
      <c r="C345" s="345" t="s">
        <v>2283</v>
      </c>
      <c r="D345" s="345" t="s">
        <v>2332</v>
      </c>
      <c r="E345" s="345" t="s">
        <v>3282</v>
      </c>
      <c r="F345" s="345" t="s">
        <v>3282</v>
      </c>
      <c r="G345" s="344" t="s">
        <v>1643</v>
      </c>
      <c r="H345" s="344"/>
      <c r="I345" s="399"/>
      <c r="J345" s="346"/>
    </row>
    <row r="346" spans="1:10" s="347" customFormat="1" ht="36">
      <c r="A346" s="348"/>
      <c r="B346" s="349"/>
      <c r="C346" s="345" t="s">
        <v>2215</v>
      </c>
      <c r="D346" s="345" t="s">
        <v>2332</v>
      </c>
      <c r="E346" s="345" t="s">
        <v>3283</v>
      </c>
      <c r="F346" s="345" t="s">
        <v>3283</v>
      </c>
      <c r="G346" s="344" t="s">
        <v>1643</v>
      </c>
      <c r="H346" s="344"/>
      <c r="I346" s="399"/>
      <c r="J346" s="346"/>
    </row>
    <row r="347" spans="1:10" s="347" customFormat="1" ht="36">
      <c r="A347" s="348"/>
      <c r="B347" s="349"/>
      <c r="C347" s="345" t="s">
        <v>2281</v>
      </c>
      <c r="D347" s="345" t="s">
        <v>2332</v>
      </c>
      <c r="E347" s="345" t="s">
        <v>3284</v>
      </c>
      <c r="F347" s="345" t="s">
        <v>3284</v>
      </c>
      <c r="G347" s="344" t="s">
        <v>1643</v>
      </c>
      <c r="H347" s="344"/>
      <c r="I347" s="399"/>
      <c r="J347" s="346"/>
    </row>
    <row r="348" spans="1:10" s="347" customFormat="1" ht="12">
      <c r="A348" s="348">
        <v>9</v>
      </c>
      <c r="B348" s="349" t="s">
        <v>1580</v>
      </c>
      <c r="C348" s="345" t="s">
        <v>2335</v>
      </c>
      <c r="D348" s="345" t="s">
        <v>2332</v>
      </c>
      <c r="E348" s="345">
        <v>150</v>
      </c>
      <c r="F348" s="345">
        <v>150</v>
      </c>
      <c r="G348" s="344" t="s">
        <v>1643</v>
      </c>
      <c r="H348" s="344"/>
      <c r="I348" s="399"/>
      <c r="J348" s="346"/>
    </row>
    <row r="349" spans="1:10" s="347" customFormat="1" ht="36">
      <c r="A349" s="348"/>
      <c r="B349" s="349"/>
      <c r="C349" s="345" t="s">
        <v>2283</v>
      </c>
      <c r="D349" s="345" t="s">
        <v>2332</v>
      </c>
      <c r="E349" s="345" t="s">
        <v>3282</v>
      </c>
      <c r="F349" s="345" t="s">
        <v>3282</v>
      </c>
      <c r="G349" s="344" t="s">
        <v>1643</v>
      </c>
      <c r="H349" s="344"/>
      <c r="I349" s="399"/>
      <c r="J349" s="346"/>
    </row>
    <row r="350" spans="1:10" s="347" customFormat="1" ht="36">
      <c r="A350" s="348"/>
      <c r="B350" s="349"/>
      <c r="C350" s="345" t="s">
        <v>2215</v>
      </c>
      <c r="D350" s="345" t="s">
        <v>2332</v>
      </c>
      <c r="E350" s="345" t="s">
        <v>3283</v>
      </c>
      <c r="F350" s="345" t="s">
        <v>3283</v>
      </c>
      <c r="G350" s="344" t="s">
        <v>1643</v>
      </c>
      <c r="H350" s="344"/>
      <c r="I350" s="399"/>
      <c r="J350" s="346"/>
    </row>
    <row r="351" spans="1:10" s="347" customFormat="1" ht="36">
      <c r="A351" s="348"/>
      <c r="B351" s="349"/>
      <c r="C351" s="345" t="s">
        <v>2281</v>
      </c>
      <c r="D351" s="345" t="s">
        <v>2332</v>
      </c>
      <c r="E351" s="345" t="s">
        <v>3284</v>
      </c>
      <c r="F351" s="345" t="s">
        <v>3284</v>
      </c>
      <c r="G351" s="344" t="s">
        <v>1643</v>
      </c>
      <c r="H351" s="344"/>
      <c r="I351" s="399"/>
      <c r="J351" s="346"/>
    </row>
    <row r="352" spans="1:10" s="347" customFormat="1" ht="12">
      <c r="A352" s="344"/>
      <c r="B352" s="349" t="s">
        <v>2302</v>
      </c>
      <c r="C352" s="349"/>
      <c r="D352" s="345"/>
      <c r="E352" s="345">
        <v>300</v>
      </c>
      <c r="F352" s="345">
        <v>300</v>
      </c>
      <c r="G352" s="344"/>
      <c r="H352" s="344"/>
      <c r="I352" s="399"/>
      <c r="J352" s="346"/>
    </row>
    <row r="353" spans="1:11" s="347" customFormat="1" ht="12">
      <c r="A353" s="348" t="s">
        <v>1280</v>
      </c>
      <c r="B353" s="348" t="s">
        <v>2284</v>
      </c>
      <c r="C353" s="348"/>
      <c r="D353" s="348"/>
      <c r="E353" s="345">
        <v>1050</v>
      </c>
      <c r="F353" s="345">
        <v>1050</v>
      </c>
      <c r="G353" s="344" t="s">
        <v>720</v>
      </c>
      <c r="H353" s="344" t="s">
        <v>1396</v>
      </c>
      <c r="I353" s="399"/>
      <c r="J353" s="346"/>
    </row>
    <row r="354" spans="1:11" s="347" customFormat="1" ht="12">
      <c r="A354" s="348"/>
      <c r="B354" s="348" t="s">
        <v>2223</v>
      </c>
      <c r="C354" s="348"/>
      <c r="D354" s="348"/>
      <c r="E354" s="345">
        <v>4876</v>
      </c>
      <c r="F354" s="345">
        <v>4876</v>
      </c>
      <c r="G354" s="344" t="s">
        <v>720</v>
      </c>
      <c r="H354" s="344" t="s">
        <v>948</v>
      </c>
      <c r="I354" s="399"/>
      <c r="J354" s="346"/>
    </row>
    <row r="355" spans="1:11" s="347" customFormat="1" ht="12">
      <c r="A355" s="393" t="s">
        <v>3242</v>
      </c>
      <c r="B355" s="393"/>
      <c r="C355" s="393"/>
      <c r="D355" s="393"/>
      <c r="E355" s="393"/>
      <c r="F355" s="393"/>
      <c r="G355" s="393"/>
      <c r="H355" s="400"/>
      <c r="J355" s="346"/>
    </row>
    <row r="356" spans="1:11" s="347" customFormat="1" ht="12">
      <c r="A356" s="392" t="s">
        <v>2336</v>
      </c>
      <c r="B356" s="393"/>
      <c r="C356" s="393"/>
      <c r="D356" s="393"/>
      <c r="E356" s="393"/>
      <c r="F356" s="393"/>
      <c r="G356" s="393"/>
      <c r="H356" s="396"/>
      <c r="J356" s="346"/>
    </row>
    <row r="357" spans="1:11" s="339" customFormat="1">
      <c r="A357" s="365"/>
      <c r="B357" s="365"/>
      <c r="C357" s="365"/>
      <c r="D357" s="365"/>
      <c r="E357" s="365"/>
      <c r="F357" s="365"/>
      <c r="G357" s="365"/>
      <c r="H357" s="365"/>
      <c r="I357" s="377"/>
      <c r="J357" s="122"/>
      <c r="K357" s="122"/>
    </row>
    <row r="358" spans="1:11" s="358" customFormat="1" ht="18.75">
      <c r="A358" s="155" t="s">
        <v>125</v>
      </c>
      <c r="B358" s="155"/>
      <c r="C358" s="155"/>
      <c r="D358" s="155"/>
      <c r="E358" s="155"/>
      <c r="F358" s="155"/>
      <c r="G358" s="155"/>
      <c r="H358" s="366"/>
    </row>
    <row r="359" spans="1:11" s="358" customFormat="1">
      <c r="A359" s="340" t="s">
        <v>594</v>
      </c>
      <c r="B359" s="340" t="s">
        <v>595</v>
      </c>
      <c r="C359" s="340" t="s">
        <v>596</v>
      </c>
      <c r="D359" s="340" t="s">
        <v>597</v>
      </c>
      <c r="E359" s="401" t="s">
        <v>1266</v>
      </c>
      <c r="F359" s="340" t="s">
        <v>1267</v>
      </c>
      <c r="G359" s="340" t="s">
        <v>2303</v>
      </c>
      <c r="H359" s="370"/>
    </row>
    <row r="360" spans="1:11" s="358" customFormat="1">
      <c r="A360" s="340"/>
      <c r="B360" s="340"/>
      <c r="C360" s="340"/>
      <c r="D360" s="340"/>
      <c r="E360" s="402"/>
      <c r="F360" s="340"/>
      <c r="G360" s="340"/>
      <c r="H360" s="370"/>
    </row>
    <row r="361" spans="1:11" s="347" customFormat="1" ht="12">
      <c r="A361" s="344">
        <v>1</v>
      </c>
      <c r="B361" s="344"/>
      <c r="C361" s="345" t="s">
        <v>495</v>
      </c>
      <c r="D361" s="345" t="s">
        <v>2337</v>
      </c>
      <c r="E361" s="345">
        <v>50</v>
      </c>
      <c r="F361" s="344" t="s">
        <v>1643</v>
      </c>
      <c r="G361" s="344"/>
      <c r="H361" s="346"/>
    </row>
    <row r="362" spans="1:11" s="347" customFormat="1" ht="12">
      <c r="A362" s="344">
        <v>2</v>
      </c>
      <c r="B362" s="344"/>
      <c r="C362" s="345" t="s">
        <v>1770</v>
      </c>
      <c r="D362" s="345" t="s">
        <v>2337</v>
      </c>
      <c r="E362" s="345">
        <v>200</v>
      </c>
      <c r="F362" s="344" t="s">
        <v>1643</v>
      </c>
      <c r="G362" s="344"/>
      <c r="H362" s="346"/>
    </row>
    <row r="363" spans="1:11" s="347" customFormat="1" ht="12">
      <c r="A363" s="344">
        <v>3</v>
      </c>
      <c r="B363" s="344"/>
      <c r="C363" s="345" t="s">
        <v>2338</v>
      </c>
      <c r="D363" s="345" t="s">
        <v>2337</v>
      </c>
      <c r="E363" s="345">
        <v>150</v>
      </c>
      <c r="F363" s="344" t="s">
        <v>1643</v>
      </c>
      <c r="G363" s="344"/>
      <c r="H363" s="346"/>
    </row>
    <row r="364" spans="1:11" s="347" customFormat="1" ht="12">
      <c r="A364" s="348">
        <v>4</v>
      </c>
      <c r="B364" s="349" t="s">
        <v>2339</v>
      </c>
      <c r="C364" s="345" t="s">
        <v>2340</v>
      </c>
      <c r="D364" s="345" t="s">
        <v>2337</v>
      </c>
      <c r="E364" s="345">
        <v>400</v>
      </c>
      <c r="F364" s="344" t="s">
        <v>1643</v>
      </c>
      <c r="G364" s="344"/>
      <c r="H364" s="346"/>
    </row>
    <row r="365" spans="1:11" s="347" customFormat="1" ht="12">
      <c r="A365" s="348"/>
      <c r="B365" s="349"/>
      <c r="C365" s="345" t="s">
        <v>2310</v>
      </c>
      <c r="D365" s="345" t="s">
        <v>2337</v>
      </c>
      <c r="E365" s="345">
        <v>400</v>
      </c>
      <c r="F365" s="344" t="s">
        <v>1643</v>
      </c>
      <c r="G365" s="344"/>
      <c r="H365" s="346"/>
    </row>
    <row r="366" spans="1:11" s="347" customFormat="1" ht="12">
      <c r="A366" s="344">
        <v>5</v>
      </c>
      <c r="B366" s="344"/>
      <c r="C366" s="345" t="s">
        <v>2341</v>
      </c>
      <c r="D366" s="345" t="s">
        <v>2337</v>
      </c>
      <c r="E366" s="345">
        <v>150</v>
      </c>
      <c r="F366" s="344" t="s">
        <v>1643</v>
      </c>
      <c r="G366" s="344"/>
      <c r="H366" s="346"/>
    </row>
    <row r="367" spans="1:11" s="347" customFormat="1" ht="12">
      <c r="A367" s="344">
        <v>6</v>
      </c>
      <c r="B367" s="344"/>
      <c r="C367" s="345" t="s">
        <v>1498</v>
      </c>
      <c r="D367" s="345" t="s">
        <v>2337</v>
      </c>
      <c r="E367" s="345">
        <v>150</v>
      </c>
      <c r="F367" s="344" t="s">
        <v>1643</v>
      </c>
      <c r="G367" s="344"/>
      <c r="H367" s="346"/>
    </row>
    <row r="368" spans="1:11" s="347" customFormat="1" ht="12">
      <c r="A368" s="344">
        <v>78</v>
      </c>
      <c r="B368" s="344"/>
      <c r="C368" s="345" t="s">
        <v>1367</v>
      </c>
      <c r="D368" s="345" t="s">
        <v>2337</v>
      </c>
      <c r="E368" s="345">
        <v>150</v>
      </c>
      <c r="F368" s="344" t="s">
        <v>1643</v>
      </c>
      <c r="G368" s="344"/>
      <c r="H368" s="346"/>
    </row>
    <row r="369" spans="1:8" s="347" customFormat="1" ht="12">
      <c r="A369" s="348"/>
      <c r="B369" s="349" t="s">
        <v>1894</v>
      </c>
      <c r="C369" s="345" t="s">
        <v>2341</v>
      </c>
      <c r="D369" s="345" t="s">
        <v>2337</v>
      </c>
      <c r="E369" s="345">
        <v>150</v>
      </c>
      <c r="F369" s="344" t="s">
        <v>1643</v>
      </c>
      <c r="G369" s="344"/>
      <c r="H369" s="346"/>
    </row>
    <row r="370" spans="1:8" s="347" customFormat="1" ht="12">
      <c r="A370" s="348"/>
      <c r="B370" s="349"/>
      <c r="C370" s="345" t="s">
        <v>1498</v>
      </c>
      <c r="D370" s="345" t="s">
        <v>2337</v>
      </c>
      <c r="E370" s="345">
        <v>150</v>
      </c>
      <c r="F370" s="344" t="s">
        <v>1643</v>
      </c>
      <c r="G370" s="344"/>
      <c r="H370" s="346"/>
    </row>
    <row r="371" spans="1:8" s="347" customFormat="1" ht="12">
      <c r="A371" s="348"/>
      <c r="B371" s="349"/>
      <c r="C371" s="390" t="s">
        <v>3241</v>
      </c>
      <c r="D371" s="391"/>
      <c r="E371" s="403"/>
      <c r="F371" s="344"/>
      <c r="G371" s="344"/>
      <c r="H371" s="346"/>
    </row>
    <row r="372" spans="1:8" s="347" customFormat="1" ht="12">
      <c r="A372" s="348">
        <v>9</v>
      </c>
      <c r="B372" s="349" t="s">
        <v>1386</v>
      </c>
      <c r="C372" s="345" t="s">
        <v>495</v>
      </c>
      <c r="D372" s="345" t="s">
        <v>2337</v>
      </c>
      <c r="E372" s="345">
        <v>50</v>
      </c>
      <c r="F372" s="344" t="s">
        <v>1643</v>
      </c>
      <c r="G372" s="344"/>
      <c r="H372" s="346"/>
    </row>
    <row r="373" spans="1:8" s="347" customFormat="1" ht="12">
      <c r="A373" s="348"/>
      <c r="B373" s="349"/>
      <c r="C373" s="345" t="s">
        <v>2341</v>
      </c>
      <c r="D373" s="345" t="s">
        <v>2337</v>
      </c>
      <c r="E373" s="345">
        <v>150</v>
      </c>
      <c r="F373" s="344" t="s">
        <v>1643</v>
      </c>
      <c r="G373" s="344"/>
      <c r="H373" s="346"/>
    </row>
    <row r="374" spans="1:8" s="347" customFormat="1" ht="12">
      <c r="A374" s="348"/>
      <c r="B374" s="349"/>
      <c r="C374" s="345" t="s">
        <v>2342</v>
      </c>
      <c r="D374" s="345" t="s">
        <v>2337</v>
      </c>
      <c r="E374" s="345">
        <v>150</v>
      </c>
      <c r="F374" s="344" t="s">
        <v>1643</v>
      </c>
      <c r="G374" s="344"/>
      <c r="H374" s="346"/>
    </row>
    <row r="375" spans="1:8" s="347" customFormat="1" ht="12">
      <c r="A375" s="348"/>
      <c r="B375" s="349"/>
      <c r="C375" s="390" t="s">
        <v>3285</v>
      </c>
      <c r="D375" s="391"/>
      <c r="E375" s="403"/>
      <c r="F375" s="344"/>
      <c r="G375" s="344"/>
      <c r="H375" s="346"/>
    </row>
    <row r="376" spans="1:8" s="347" customFormat="1" ht="12">
      <c r="A376" s="348">
        <v>10</v>
      </c>
      <c r="B376" s="349" t="s">
        <v>1292</v>
      </c>
      <c r="C376" s="345" t="s">
        <v>495</v>
      </c>
      <c r="D376" s="345" t="s">
        <v>2337</v>
      </c>
      <c r="E376" s="345">
        <v>50</v>
      </c>
      <c r="F376" s="344" t="s">
        <v>1643</v>
      </c>
      <c r="G376" s="344"/>
      <c r="H376" s="346"/>
    </row>
    <row r="377" spans="1:8" s="347" customFormat="1" ht="12">
      <c r="A377" s="348"/>
      <c r="B377" s="349"/>
      <c r="C377" s="345" t="s">
        <v>2341</v>
      </c>
      <c r="D377" s="345" t="s">
        <v>2337</v>
      </c>
      <c r="E377" s="345">
        <v>150</v>
      </c>
      <c r="F377" s="344" t="s">
        <v>1643</v>
      </c>
      <c r="G377" s="344"/>
      <c r="H377" s="346"/>
    </row>
    <row r="378" spans="1:8" s="347" customFormat="1" ht="12">
      <c r="A378" s="348"/>
      <c r="B378" s="349"/>
      <c r="C378" s="345" t="s">
        <v>2342</v>
      </c>
      <c r="D378" s="345" t="s">
        <v>2337</v>
      </c>
      <c r="E378" s="345">
        <v>150</v>
      </c>
      <c r="F378" s="344" t="s">
        <v>1643</v>
      </c>
      <c r="G378" s="344"/>
      <c r="H378" s="346"/>
    </row>
    <row r="379" spans="1:8" s="347" customFormat="1" ht="12">
      <c r="A379" s="348"/>
      <c r="B379" s="349"/>
      <c r="C379" s="390" t="s">
        <v>3285</v>
      </c>
      <c r="D379" s="391"/>
      <c r="E379" s="403"/>
      <c r="F379" s="344"/>
      <c r="G379" s="344"/>
      <c r="H379" s="346"/>
    </row>
    <row r="380" spans="1:8" s="347" customFormat="1" ht="12">
      <c r="A380" s="348">
        <v>11</v>
      </c>
      <c r="B380" s="349" t="s">
        <v>2343</v>
      </c>
      <c r="C380" s="345" t="s">
        <v>495</v>
      </c>
      <c r="D380" s="345" t="s">
        <v>2337</v>
      </c>
      <c r="E380" s="345">
        <v>50</v>
      </c>
      <c r="F380" s="344" t="s">
        <v>1643</v>
      </c>
      <c r="G380" s="344"/>
      <c r="H380" s="346"/>
    </row>
    <row r="381" spans="1:8" s="347" customFormat="1" ht="12">
      <c r="A381" s="348"/>
      <c r="B381" s="349"/>
      <c r="C381" s="345" t="s">
        <v>2341</v>
      </c>
      <c r="D381" s="345" t="s">
        <v>2337</v>
      </c>
      <c r="E381" s="345">
        <v>150</v>
      </c>
      <c r="F381" s="344" t="s">
        <v>1643</v>
      </c>
      <c r="G381" s="344"/>
      <c r="H381" s="346"/>
    </row>
    <row r="382" spans="1:8" s="347" customFormat="1" ht="12">
      <c r="A382" s="348"/>
      <c r="B382" s="349"/>
      <c r="C382" s="345" t="s">
        <v>2342</v>
      </c>
      <c r="D382" s="345" t="s">
        <v>2337</v>
      </c>
      <c r="E382" s="345">
        <v>150</v>
      </c>
      <c r="F382" s="344" t="s">
        <v>1643</v>
      </c>
      <c r="G382" s="344"/>
      <c r="H382" s="346"/>
    </row>
    <row r="383" spans="1:8" s="347" customFormat="1" ht="12">
      <c r="A383" s="348"/>
      <c r="B383" s="349"/>
      <c r="C383" s="390" t="s">
        <v>3285</v>
      </c>
      <c r="D383" s="391"/>
      <c r="E383" s="403"/>
      <c r="F383" s="344"/>
      <c r="G383" s="344"/>
      <c r="H383" s="346"/>
    </row>
    <row r="384" spans="1:8" s="347" customFormat="1" ht="12">
      <c r="A384" s="344">
        <v>12</v>
      </c>
      <c r="B384" s="344"/>
      <c r="C384" s="345" t="s">
        <v>2344</v>
      </c>
      <c r="D384" s="345" t="s">
        <v>2337</v>
      </c>
      <c r="E384" s="345">
        <v>150</v>
      </c>
      <c r="F384" s="344" t="s">
        <v>1643</v>
      </c>
      <c r="G384" s="344"/>
      <c r="H384" s="346"/>
    </row>
    <row r="385" spans="1:11" s="347" customFormat="1" ht="12">
      <c r="A385" s="344">
        <v>13</v>
      </c>
      <c r="B385" s="344"/>
      <c r="C385" s="345" t="s">
        <v>2218</v>
      </c>
      <c r="D385" s="345" t="s">
        <v>2337</v>
      </c>
      <c r="E385" s="345">
        <v>150</v>
      </c>
      <c r="F385" s="344" t="s">
        <v>1643</v>
      </c>
      <c r="G385" s="344"/>
      <c r="H385" s="346"/>
    </row>
    <row r="386" spans="1:11" s="347" customFormat="1" ht="12">
      <c r="A386" s="348">
        <v>14</v>
      </c>
      <c r="B386" s="349" t="s">
        <v>2345</v>
      </c>
      <c r="C386" s="345" t="s">
        <v>2213</v>
      </c>
      <c r="D386" s="345" t="s">
        <v>2337</v>
      </c>
      <c r="E386" s="345">
        <v>150</v>
      </c>
      <c r="F386" s="344" t="s">
        <v>1643</v>
      </c>
      <c r="G386" s="344"/>
      <c r="H386" s="346"/>
    </row>
    <row r="387" spans="1:11" s="347" customFormat="1" ht="12">
      <c r="A387" s="348"/>
      <c r="B387" s="349"/>
      <c r="C387" s="345" t="s">
        <v>1894</v>
      </c>
      <c r="D387" s="345" t="s">
        <v>2337</v>
      </c>
      <c r="E387" s="345">
        <v>500</v>
      </c>
      <c r="F387" s="344" t="s">
        <v>1643</v>
      </c>
      <c r="G387" s="344"/>
      <c r="H387" s="346"/>
    </row>
    <row r="388" spans="1:11" s="347" customFormat="1" ht="12">
      <c r="A388" s="344">
        <v>15</v>
      </c>
      <c r="B388" s="344"/>
      <c r="C388" s="345" t="s">
        <v>2346</v>
      </c>
      <c r="D388" s="345" t="s">
        <v>2337</v>
      </c>
      <c r="E388" s="345">
        <v>1000</v>
      </c>
      <c r="F388" s="344" t="s">
        <v>1643</v>
      </c>
      <c r="G388" s="344"/>
      <c r="H388" s="346"/>
    </row>
    <row r="389" spans="1:11" s="347" customFormat="1" ht="12">
      <c r="A389" s="344"/>
      <c r="B389" s="390" t="s">
        <v>2347</v>
      </c>
      <c r="C389" s="391"/>
      <c r="D389" s="345"/>
      <c r="E389" s="345">
        <v>300</v>
      </c>
      <c r="F389" s="344"/>
      <c r="G389" s="344"/>
      <c r="H389" s="346"/>
    </row>
    <row r="390" spans="1:11" s="347" customFormat="1" ht="12">
      <c r="A390" s="348" t="s">
        <v>1280</v>
      </c>
      <c r="B390" s="348" t="s">
        <v>2284</v>
      </c>
      <c r="C390" s="348"/>
      <c r="D390" s="348"/>
      <c r="E390" s="345">
        <v>1150</v>
      </c>
      <c r="F390" s="344" t="s">
        <v>720</v>
      </c>
      <c r="G390" s="344" t="s">
        <v>1389</v>
      </c>
      <c r="H390" s="346"/>
    </row>
    <row r="391" spans="1:11" s="347" customFormat="1" ht="12">
      <c r="A391" s="348"/>
      <c r="B391" s="348" t="s">
        <v>2223</v>
      </c>
      <c r="C391" s="348"/>
      <c r="D391" s="348"/>
      <c r="E391" s="345">
        <v>7434</v>
      </c>
      <c r="F391" s="344" t="s">
        <v>720</v>
      </c>
      <c r="G391" s="344" t="s">
        <v>948</v>
      </c>
      <c r="H391" s="346"/>
    </row>
    <row r="392" spans="1:11" s="347" customFormat="1" ht="12">
      <c r="A392" s="403" t="s">
        <v>3242</v>
      </c>
      <c r="B392" s="403"/>
      <c r="C392" s="403"/>
      <c r="D392" s="403"/>
      <c r="E392" s="403"/>
      <c r="F392" s="403"/>
      <c r="G392" s="403"/>
    </row>
    <row r="393" spans="1:11" s="339" customFormat="1">
      <c r="A393" s="354"/>
      <c r="B393" s="354"/>
      <c r="C393" s="354"/>
      <c r="D393" s="354"/>
      <c r="E393" s="354"/>
      <c r="F393" s="354"/>
      <c r="G393" s="354"/>
      <c r="H393" s="377"/>
      <c r="I393" s="377"/>
      <c r="J393" s="122"/>
      <c r="K393" s="122"/>
    </row>
    <row r="394" spans="1:11" s="358" customFormat="1" ht="18.75">
      <c r="A394" s="383" t="s">
        <v>126</v>
      </c>
      <c r="B394" s="198"/>
      <c r="C394" s="198"/>
      <c r="D394" s="198"/>
      <c r="E394" s="198"/>
      <c r="F394" s="198"/>
      <c r="G394" s="394"/>
      <c r="H394" s="384"/>
      <c r="I394" s="366"/>
      <c r="J394" s="362"/>
      <c r="K394" s="362"/>
    </row>
    <row r="395" spans="1:11" s="358" customFormat="1">
      <c r="A395" s="340" t="s">
        <v>594</v>
      </c>
      <c r="B395" s="340" t="s">
        <v>595</v>
      </c>
      <c r="C395" s="340" t="s">
        <v>596</v>
      </c>
      <c r="D395" s="340" t="s">
        <v>597</v>
      </c>
      <c r="E395" s="401" t="s">
        <v>1266</v>
      </c>
      <c r="F395" s="340" t="s">
        <v>1267</v>
      </c>
      <c r="G395" s="340" t="s">
        <v>2303</v>
      </c>
      <c r="H395" s="370"/>
      <c r="I395" s="370"/>
      <c r="J395" s="362"/>
      <c r="K395" s="362"/>
    </row>
    <row r="396" spans="1:11" s="358" customFormat="1">
      <c r="A396" s="340"/>
      <c r="B396" s="340"/>
      <c r="C396" s="340"/>
      <c r="D396" s="340"/>
      <c r="E396" s="402"/>
      <c r="F396" s="340"/>
      <c r="G396" s="340"/>
      <c r="H396" s="370"/>
      <c r="I396" s="370"/>
      <c r="J396" s="362"/>
      <c r="K396" s="362"/>
    </row>
    <row r="397" spans="1:11" s="347" customFormat="1" ht="12">
      <c r="A397" s="344">
        <v>1</v>
      </c>
      <c r="B397" s="344"/>
      <c r="C397" s="345" t="s">
        <v>495</v>
      </c>
      <c r="D397" s="345" t="s">
        <v>2348</v>
      </c>
      <c r="E397" s="345">
        <v>50</v>
      </c>
      <c r="F397" s="344" t="s">
        <v>1643</v>
      </c>
      <c r="G397" s="388"/>
      <c r="H397" s="389"/>
      <c r="J397" s="346"/>
      <c r="K397" s="346"/>
    </row>
    <row r="398" spans="1:11" s="347" customFormat="1" ht="12">
      <c r="A398" s="344">
        <v>2</v>
      </c>
      <c r="B398" s="344"/>
      <c r="C398" s="345" t="s">
        <v>1636</v>
      </c>
      <c r="D398" s="345" t="s">
        <v>2348</v>
      </c>
      <c r="E398" s="345">
        <v>150</v>
      </c>
      <c r="F398" s="344" t="s">
        <v>1643</v>
      </c>
      <c r="G398" s="388"/>
      <c r="H398" s="389"/>
      <c r="J398" s="346"/>
      <c r="K398" s="346"/>
    </row>
    <row r="399" spans="1:11" s="347" customFormat="1" ht="12">
      <c r="A399" s="344">
        <v>3</v>
      </c>
      <c r="B399" s="344"/>
      <c r="C399" s="355" t="s">
        <v>2349</v>
      </c>
      <c r="D399" s="345" t="s">
        <v>2348</v>
      </c>
      <c r="E399" s="355">
        <v>150</v>
      </c>
      <c r="F399" s="344" t="s">
        <v>1643</v>
      </c>
      <c r="G399" s="388"/>
      <c r="H399" s="389"/>
      <c r="J399" s="346"/>
      <c r="K399" s="346"/>
    </row>
    <row r="400" spans="1:11" s="347" customFormat="1" ht="12">
      <c r="A400" s="348">
        <v>4</v>
      </c>
      <c r="B400" s="404" t="s">
        <v>1343</v>
      </c>
      <c r="C400" s="355" t="s">
        <v>1558</v>
      </c>
      <c r="D400" s="345" t="s">
        <v>2348</v>
      </c>
      <c r="E400" s="355">
        <v>50</v>
      </c>
      <c r="F400" s="344" t="s">
        <v>1643</v>
      </c>
      <c r="G400" s="388"/>
      <c r="H400" s="389"/>
      <c r="J400" s="346"/>
      <c r="K400" s="346"/>
    </row>
    <row r="401" spans="1:11" s="347" customFormat="1" ht="12">
      <c r="A401" s="348"/>
      <c r="B401" s="404"/>
      <c r="C401" s="355" t="s">
        <v>2294</v>
      </c>
      <c r="D401" s="345" t="s">
        <v>2348</v>
      </c>
      <c r="E401" s="355">
        <v>100</v>
      </c>
      <c r="F401" s="344" t="s">
        <v>1643</v>
      </c>
      <c r="G401" s="388"/>
      <c r="H401" s="389"/>
      <c r="J401" s="346"/>
      <c r="K401" s="346"/>
    </row>
    <row r="402" spans="1:11" s="347" customFormat="1" ht="12">
      <c r="A402" s="344">
        <v>5</v>
      </c>
      <c r="B402" s="344"/>
      <c r="C402" s="355" t="s">
        <v>1533</v>
      </c>
      <c r="D402" s="345" t="s">
        <v>2348</v>
      </c>
      <c r="E402" s="355">
        <v>150</v>
      </c>
      <c r="F402" s="344" t="s">
        <v>1643</v>
      </c>
      <c r="G402" s="388"/>
      <c r="H402" s="389"/>
      <c r="J402" s="346"/>
      <c r="K402" s="346"/>
    </row>
    <row r="403" spans="1:11" s="347" customFormat="1" ht="12">
      <c r="A403" s="348">
        <v>6</v>
      </c>
      <c r="B403" s="349" t="s">
        <v>2339</v>
      </c>
      <c r="C403" s="345" t="s">
        <v>2350</v>
      </c>
      <c r="D403" s="345" t="s">
        <v>2348</v>
      </c>
      <c r="E403" s="345">
        <v>500</v>
      </c>
      <c r="F403" s="344" t="s">
        <v>1643</v>
      </c>
      <c r="G403" s="388"/>
      <c r="H403" s="389"/>
      <c r="J403" s="346"/>
      <c r="K403" s="346"/>
    </row>
    <row r="404" spans="1:11" s="347" customFormat="1" ht="12">
      <c r="A404" s="348"/>
      <c r="B404" s="349"/>
      <c r="C404" s="345" t="s">
        <v>2310</v>
      </c>
      <c r="D404" s="345" t="s">
        <v>2348</v>
      </c>
      <c r="E404" s="345">
        <v>500</v>
      </c>
      <c r="F404" s="344" t="s">
        <v>1643</v>
      </c>
      <c r="G404" s="388"/>
      <c r="H404" s="389"/>
      <c r="J404" s="346"/>
      <c r="K404" s="346"/>
    </row>
    <row r="405" spans="1:11" s="347" customFormat="1" ht="12">
      <c r="A405" s="348"/>
      <c r="B405" s="349"/>
      <c r="C405" s="345" t="s">
        <v>2214</v>
      </c>
      <c r="D405" s="345" t="s">
        <v>2348</v>
      </c>
      <c r="E405" s="345">
        <v>500</v>
      </c>
      <c r="F405" s="344" t="s">
        <v>1643</v>
      </c>
      <c r="G405" s="388"/>
      <c r="H405" s="389"/>
      <c r="J405" s="346"/>
      <c r="K405" s="346"/>
    </row>
    <row r="406" spans="1:11" s="347" customFormat="1" ht="12">
      <c r="A406" s="348"/>
      <c r="B406" s="349"/>
      <c r="C406" s="345" t="s">
        <v>2215</v>
      </c>
      <c r="D406" s="345" t="s">
        <v>2348</v>
      </c>
      <c r="E406" s="345">
        <v>500</v>
      </c>
      <c r="F406" s="344" t="s">
        <v>1643</v>
      </c>
      <c r="G406" s="388"/>
      <c r="H406" s="389"/>
      <c r="J406" s="346"/>
      <c r="K406" s="346"/>
    </row>
    <row r="407" spans="1:11" s="347" customFormat="1" ht="12">
      <c r="A407" s="344">
        <v>7</v>
      </c>
      <c r="B407" s="344"/>
      <c r="C407" s="345" t="s">
        <v>2351</v>
      </c>
      <c r="D407" s="345" t="s">
        <v>2348</v>
      </c>
      <c r="E407" s="345">
        <v>800</v>
      </c>
      <c r="F407" s="344" t="s">
        <v>1643</v>
      </c>
      <c r="G407" s="388"/>
      <c r="H407" s="389"/>
      <c r="J407" s="346"/>
      <c r="K407" s="346"/>
    </row>
    <row r="408" spans="1:11" s="347" customFormat="1" ht="12">
      <c r="A408" s="344">
        <v>8</v>
      </c>
      <c r="B408" s="344"/>
      <c r="C408" s="345" t="s">
        <v>633</v>
      </c>
      <c r="D408" s="345" t="s">
        <v>2348</v>
      </c>
      <c r="E408" s="345">
        <v>2000</v>
      </c>
      <c r="F408" s="344" t="s">
        <v>1643</v>
      </c>
      <c r="G408" s="388"/>
      <c r="H408" s="389"/>
      <c r="J408" s="346"/>
      <c r="K408" s="346"/>
    </row>
    <row r="409" spans="1:11" s="347" customFormat="1" ht="12">
      <c r="A409" s="344">
        <v>9</v>
      </c>
      <c r="B409" s="344"/>
      <c r="C409" s="345" t="s">
        <v>1386</v>
      </c>
      <c r="D409" s="345" t="s">
        <v>2348</v>
      </c>
      <c r="E409" s="345">
        <v>500</v>
      </c>
      <c r="F409" s="344" t="s">
        <v>1643</v>
      </c>
      <c r="G409" s="388"/>
      <c r="H409" s="389"/>
      <c r="J409" s="346"/>
      <c r="K409" s="346"/>
    </row>
    <row r="410" spans="1:11" s="347" customFormat="1" ht="12">
      <c r="A410" s="344">
        <v>10</v>
      </c>
      <c r="B410" s="344"/>
      <c r="C410" s="345" t="s">
        <v>1292</v>
      </c>
      <c r="D410" s="345" t="s">
        <v>2348</v>
      </c>
      <c r="E410" s="345">
        <v>500</v>
      </c>
      <c r="F410" s="344" t="s">
        <v>1643</v>
      </c>
      <c r="G410" s="388"/>
      <c r="H410" s="389"/>
      <c r="J410" s="346"/>
      <c r="K410" s="346"/>
    </row>
    <row r="411" spans="1:11" s="347" customFormat="1" ht="12">
      <c r="A411" s="344">
        <v>11</v>
      </c>
      <c r="B411" s="344"/>
      <c r="C411" s="345" t="s">
        <v>2343</v>
      </c>
      <c r="D411" s="345" t="s">
        <v>2348</v>
      </c>
      <c r="E411" s="345">
        <v>500</v>
      </c>
      <c r="F411" s="344" t="s">
        <v>1643</v>
      </c>
      <c r="G411" s="388"/>
      <c r="H411" s="389"/>
      <c r="J411" s="346"/>
      <c r="K411" s="346"/>
    </row>
    <row r="412" spans="1:11" s="347" customFormat="1" ht="12">
      <c r="A412" s="344">
        <v>12</v>
      </c>
      <c r="B412" s="344"/>
      <c r="C412" s="345" t="s">
        <v>661</v>
      </c>
      <c r="D412" s="345" t="s">
        <v>2348</v>
      </c>
      <c r="E412" s="345">
        <v>400</v>
      </c>
      <c r="F412" s="344" t="s">
        <v>1643</v>
      </c>
      <c r="G412" s="388"/>
      <c r="H412" s="389"/>
      <c r="J412" s="346"/>
      <c r="K412" s="346"/>
    </row>
    <row r="413" spans="1:11" s="347" customFormat="1" ht="12">
      <c r="A413" s="348" t="s">
        <v>1280</v>
      </c>
      <c r="B413" s="390" t="s">
        <v>2284</v>
      </c>
      <c r="C413" s="405"/>
      <c r="D413" s="391"/>
      <c r="E413" s="345">
        <v>1950</v>
      </c>
      <c r="F413" s="344" t="s">
        <v>720</v>
      </c>
      <c r="G413" s="388" t="s">
        <v>1396</v>
      </c>
      <c r="H413" s="389"/>
      <c r="J413" s="346"/>
      <c r="K413" s="346"/>
    </row>
    <row r="414" spans="1:11" s="347" customFormat="1" ht="12">
      <c r="A414" s="348"/>
      <c r="B414" s="390" t="s">
        <v>2223</v>
      </c>
      <c r="C414" s="405"/>
      <c r="D414" s="391"/>
      <c r="E414" s="345">
        <v>7350</v>
      </c>
      <c r="F414" s="344" t="s">
        <v>720</v>
      </c>
      <c r="G414" s="388" t="s">
        <v>1666</v>
      </c>
      <c r="H414" s="389"/>
      <c r="J414" s="346"/>
      <c r="K414" s="346"/>
    </row>
    <row r="415" spans="1:11" s="347" customFormat="1" ht="12">
      <c r="A415" s="392" t="s">
        <v>3242</v>
      </c>
      <c r="B415" s="393"/>
      <c r="C415" s="393"/>
      <c r="D415" s="393"/>
      <c r="E415" s="393"/>
      <c r="F415" s="393"/>
      <c r="G415" s="396"/>
      <c r="H415" s="389"/>
      <c r="J415" s="346"/>
      <c r="K415" s="346"/>
    </row>
    <row r="416" spans="1:11" s="339" customFormat="1">
      <c r="A416" s="357"/>
      <c r="B416" s="357"/>
      <c r="C416" s="357"/>
      <c r="D416" s="357"/>
      <c r="E416" s="357"/>
      <c r="F416" s="357"/>
      <c r="G416" s="357"/>
      <c r="H416" s="354"/>
      <c r="I416" s="354"/>
      <c r="J416" s="122"/>
      <c r="K416" s="122"/>
    </row>
    <row r="417" spans="1:11" s="358" customFormat="1" ht="18.75">
      <c r="A417" s="155" t="s">
        <v>127</v>
      </c>
      <c r="B417" s="155"/>
      <c r="C417" s="155"/>
      <c r="D417" s="155"/>
      <c r="E417" s="155"/>
      <c r="F417" s="155"/>
      <c r="G417" s="155"/>
      <c r="H417" s="155"/>
      <c r="I417" s="155"/>
      <c r="J417" s="362"/>
      <c r="K417" s="362"/>
    </row>
    <row r="418" spans="1:11" s="358" customFormat="1">
      <c r="A418" s="340" t="s">
        <v>594</v>
      </c>
      <c r="B418" s="340" t="s">
        <v>595</v>
      </c>
      <c r="C418" s="340" t="s">
        <v>596</v>
      </c>
      <c r="D418" s="340" t="s">
        <v>597</v>
      </c>
      <c r="E418" s="340" t="s">
        <v>1266</v>
      </c>
      <c r="F418" s="340"/>
      <c r="G418" s="340"/>
      <c r="H418" s="340" t="s">
        <v>1267</v>
      </c>
      <c r="I418" s="340" t="s">
        <v>2303</v>
      </c>
      <c r="J418" s="362"/>
      <c r="K418" s="362"/>
    </row>
    <row r="419" spans="1:11" s="358" customFormat="1">
      <c r="A419" s="340"/>
      <c r="B419" s="340"/>
      <c r="C419" s="340"/>
      <c r="D419" s="340"/>
      <c r="E419" s="379" t="s">
        <v>3286</v>
      </c>
      <c r="F419" s="379" t="s">
        <v>2352</v>
      </c>
      <c r="G419" s="379" t="s">
        <v>2353</v>
      </c>
      <c r="H419" s="340"/>
      <c r="I419" s="340"/>
      <c r="J419" s="362"/>
      <c r="K419" s="362"/>
    </row>
    <row r="420" spans="1:11" s="347" customFormat="1" ht="12">
      <c r="A420" s="344">
        <v>1</v>
      </c>
      <c r="B420" s="344"/>
      <c r="C420" s="345" t="s">
        <v>2354</v>
      </c>
      <c r="D420" s="345" t="s">
        <v>2355</v>
      </c>
      <c r="E420" s="345">
        <v>100</v>
      </c>
      <c r="F420" s="345">
        <v>100</v>
      </c>
      <c r="G420" s="345">
        <v>100</v>
      </c>
      <c r="H420" s="344" t="s">
        <v>2206</v>
      </c>
      <c r="I420" s="344"/>
      <c r="J420" s="346"/>
      <c r="K420" s="346"/>
    </row>
    <row r="421" spans="1:11" s="347" customFormat="1" ht="12">
      <c r="A421" s="344">
        <v>2</v>
      </c>
      <c r="B421" s="344"/>
      <c r="C421" s="345" t="s">
        <v>495</v>
      </c>
      <c r="D421" s="345" t="s">
        <v>2355</v>
      </c>
      <c r="E421" s="345">
        <v>100</v>
      </c>
      <c r="F421" s="345">
        <v>100</v>
      </c>
      <c r="G421" s="345">
        <v>100</v>
      </c>
      <c r="H421" s="344" t="s">
        <v>2206</v>
      </c>
      <c r="I421" s="344"/>
      <c r="J421" s="346"/>
      <c r="K421" s="346"/>
    </row>
    <row r="422" spans="1:11" s="347" customFormat="1" ht="12">
      <c r="A422" s="344">
        <v>3</v>
      </c>
      <c r="B422" s="344"/>
      <c r="C422" s="345" t="s">
        <v>887</v>
      </c>
      <c r="D422" s="345" t="s">
        <v>2355</v>
      </c>
      <c r="E422" s="345">
        <v>150</v>
      </c>
      <c r="F422" s="345">
        <v>150</v>
      </c>
      <c r="G422" s="345">
        <v>150</v>
      </c>
      <c r="H422" s="344" t="s">
        <v>2206</v>
      </c>
      <c r="I422" s="344"/>
      <c r="J422" s="346"/>
      <c r="K422" s="346"/>
    </row>
    <row r="423" spans="1:11" s="347" customFormat="1" ht="12">
      <c r="A423" s="344">
        <v>4</v>
      </c>
      <c r="B423" s="344"/>
      <c r="C423" s="345" t="s">
        <v>577</v>
      </c>
      <c r="D423" s="345" t="s">
        <v>2355</v>
      </c>
      <c r="E423" s="345">
        <v>150</v>
      </c>
      <c r="F423" s="345">
        <v>150</v>
      </c>
      <c r="G423" s="345">
        <v>150</v>
      </c>
      <c r="H423" s="344" t="s">
        <v>2206</v>
      </c>
      <c r="I423" s="344"/>
      <c r="J423" s="346"/>
      <c r="K423" s="346"/>
    </row>
    <row r="424" spans="1:11" s="347" customFormat="1" ht="12">
      <c r="A424" s="344">
        <v>5</v>
      </c>
      <c r="B424" s="344"/>
      <c r="C424" s="345" t="s">
        <v>2356</v>
      </c>
      <c r="D424" s="345" t="s">
        <v>2355</v>
      </c>
      <c r="E424" s="345">
        <v>150</v>
      </c>
      <c r="F424" s="345">
        <v>150</v>
      </c>
      <c r="G424" s="345">
        <v>150</v>
      </c>
      <c r="H424" s="344" t="s">
        <v>2206</v>
      </c>
      <c r="I424" s="344"/>
      <c r="J424" s="346"/>
      <c r="K424" s="346"/>
    </row>
    <row r="425" spans="1:11" s="347" customFormat="1" ht="36">
      <c r="A425" s="348">
        <v>6</v>
      </c>
      <c r="B425" s="406" t="s">
        <v>1114</v>
      </c>
      <c r="C425" s="345" t="s">
        <v>3287</v>
      </c>
      <c r="D425" s="345" t="s">
        <v>2355</v>
      </c>
      <c r="E425" s="345" t="s">
        <v>3288</v>
      </c>
      <c r="F425" s="345" t="s">
        <v>3288</v>
      </c>
      <c r="G425" s="345" t="s">
        <v>3288</v>
      </c>
      <c r="H425" s="344" t="s">
        <v>2206</v>
      </c>
      <c r="I425" s="344"/>
      <c r="J425" s="346"/>
      <c r="K425" s="346"/>
    </row>
    <row r="426" spans="1:11" s="347" customFormat="1" ht="36">
      <c r="A426" s="348"/>
      <c r="B426" s="406"/>
      <c r="C426" s="345" t="s">
        <v>3289</v>
      </c>
      <c r="D426" s="345" t="s">
        <v>2355</v>
      </c>
      <c r="E426" s="345" t="s">
        <v>3290</v>
      </c>
      <c r="F426" s="345" t="s">
        <v>3290</v>
      </c>
      <c r="G426" s="345" t="s">
        <v>3290</v>
      </c>
      <c r="H426" s="344" t="s">
        <v>2206</v>
      </c>
      <c r="I426" s="344"/>
      <c r="J426" s="346"/>
      <c r="K426" s="346"/>
    </row>
    <row r="427" spans="1:11" s="347" customFormat="1" ht="12">
      <c r="A427" s="344">
        <v>7</v>
      </c>
      <c r="B427" s="344"/>
      <c r="C427" s="345" t="s">
        <v>2295</v>
      </c>
      <c r="D427" s="345" t="s">
        <v>2355</v>
      </c>
      <c r="E427" s="345">
        <v>200</v>
      </c>
      <c r="F427" s="345">
        <v>200</v>
      </c>
      <c r="G427" s="345">
        <v>200</v>
      </c>
      <c r="H427" s="344" t="s">
        <v>2206</v>
      </c>
      <c r="I427" s="344"/>
      <c r="J427" s="346"/>
      <c r="K427" s="346"/>
    </row>
    <row r="428" spans="1:11" s="347" customFormat="1" ht="12">
      <c r="A428" s="344">
        <v>8</v>
      </c>
      <c r="B428" s="344"/>
      <c r="C428" s="344" t="s">
        <v>2357</v>
      </c>
      <c r="D428" s="345" t="s">
        <v>2355</v>
      </c>
      <c r="E428" s="345">
        <v>600</v>
      </c>
      <c r="F428" s="345">
        <v>600</v>
      </c>
      <c r="G428" s="345">
        <v>600</v>
      </c>
      <c r="H428" s="344" t="s">
        <v>2206</v>
      </c>
      <c r="I428" s="344"/>
      <c r="J428" s="346"/>
      <c r="K428" s="346"/>
    </row>
    <row r="429" spans="1:11" s="347" customFormat="1" ht="12">
      <c r="A429" s="344">
        <v>9</v>
      </c>
      <c r="B429" s="344"/>
      <c r="C429" s="344" t="s">
        <v>717</v>
      </c>
      <c r="D429" s="345" t="s">
        <v>2355</v>
      </c>
      <c r="E429" s="345">
        <v>150</v>
      </c>
      <c r="F429" s="345">
        <v>150</v>
      </c>
      <c r="G429" s="345">
        <v>150</v>
      </c>
      <c r="H429" s="344" t="s">
        <v>2206</v>
      </c>
      <c r="I429" s="344"/>
      <c r="J429" s="346"/>
      <c r="K429" s="346"/>
    </row>
    <row r="430" spans="1:11" s="347" customFormat="1" ht="12">
      <c r="A430" s="348">
        <v>10</v>
      </c>
      <c r="B430" s="406" t="s">
        <v>2358</v>
      </c>
      <c r="C430" s="345" t="s">
        <v>2359</v>
      </c>
      <c r="D430" s="345" t="s">
        <v>2355</v>
      </c>
      <c r="E430" s="345">
        <v>150</v>
      </c>
      <c r="F430" s="345">
        <v>150</v>
      </c>
      <c r="G430" s="345">
        <v>150</v>
      </c>
      <c r="H430" s="344" t="s">
        <v>2206</v>
      </c>
      <c r="I430" s="344"/>
      <c r="J430" s="346"/>
      <c r="K430" s="346"/>
    </row>
    <row r="431" spans="1:11" s="347" customFormat="1" ht="12">
      <c r="A431" s="348"/>
      <c r="B431" s="406"/>
      <c r="C431" s="345" t="s">
        <v>577</v>
      </c>
      <c r="D431" s="345" t="s">
        <v>2355</v>
      </c>
      <c r="E431" s="345">
        <v>150</v>
      </c>
      <c r="F431" s="345">
        <v>150</v>
      </c>
      <c r="G431" s="345">
        <v>150</v>
      </c>
      <c r="H431" s="344" t="s">
        <v>2206</v>
      </c>
      <c r="I431" s="344"/>
      <c r="J431" s="346"/>
      <c r="K431" s="346"/>
    </row>
    <row r="432" spans="1:11" s="347" customFormat="1" ht="12">
      <c r="A432" s="348"/>
      <c r="B432" s="406"/>
      <c r="C432" s="345" t="s">
        <v>2356</v>
      </c>
      <c r="D432" s="345" t="s">
        <v>2355</v>
      </c>
      <c r="E432" s="345">
        <v>150</v>
      </c>
      <c r="F432" s="345">
        <v>150</v>
      </c>
      <c r="G432" s="345">
        <v>150</v>
      </c>
      <c r="H432" s="344" t="s">
        <v>2206</v>
      </c>
      <c r="I432" s="344"/>
      <c r="J432" s="346"/>
      <c r="K432" s="346"/>
    </row>
    <row r="433" spans="1:11" s="347" customFormat="1" ht="24">
      <c r="A433" s="348"/>
      <c r="B433" s="406"/>
      <c r="C433" s="344" t="s">
        <v>1894</v>
      </c>
      <c r="D433" s="345" t="s">
        <v>2355</v>
      </c>
      <c r="E433" s="345" t="s">
        <v>3291</v>
      </c>
      <c r="F433" s="345" t="s">
        <v>3291</v>
      </c>
      <c r="G433" s="345" t="s">
        <v>3291</v>
      </c>
      <c r="H433" s="344" t="s">
        <v>2206</v>
      </c>
      <c r="I433" s="344"/>
      <c r="J433" s="346"/>
      <c r="K433" s="346"/>
    </row>
    <row r="434" spans="1:11" s="347" customFormat="1" ht="24">
      <c r="A434" s="344">
        <v>11</v>
      </c>
      <c r="B434" s="344"/>
      <c r="C434" s="344" t="s">
        <v>2360</v>
      </c>
      <c r="D434" s="345" t="s">
        <v>2355</v>
      </c>
      <c r="E434" s="345" t="s">
        <v>3292</v>
      </c>
      <c r="F434" s="345" t="s">
        <v>3292</v>
      </c>
      <c r="G434" s="345" t="s">
        <v>3292</v>
      </c>
      <c r="H434" s="344" t="s">
        <v>2206</v>
      </c>
      <c r="I434" s="344"/>
      <c r="J434" s="346"/>
      <c r="K434" s="346"/>
    </row>
    <row r="435" spans="1:11" s="347" customFormat="1" ht="24">
      <c r="A435" s="344">
        <v>12</v>
      </c>
      <c r="B435" s="344"/>
      <c r="C435" s="345" t="s">
        <v>2361</v>
      </c>
      <c r="D435" s="345" t="s">
        <v>2355</v>
      </c>
      <c r="E435" s="345">
        <v>200</v>
      </c>
      <c r="F435" s="345"/>
      <c r="G435" s="344"/>
      <c r="H435" s="344" t="s">
        <v>2206</v>
      </c>
      <c r="I435" s="344"/>
      <c r="J435" s="346"/>
      <c r="K435" s="346"/>
    </row>
    <row r="436" spans="1:11" s="347" customFormat="1" ht="24">
      <c r="A436" s="344">
        <v>13</v>
      </c>
      <c r="B436" s="344"/>
      <c r="C436" s="345" t="s">
        <v>2362</v>
      </c>
      <c r="D436" s="345" t="s">
        <v>2355</v>
      </c>
      <c r="E436" s="407"/>
      <c r="F436" s="407">
        <v>200</v>
      </c>
      <c r="G436" s="407"/>
      <c r="H436" s="344" t="s">
        <v>2206</v>
      </c>
      <c r="I436" s="344"/>
      <c r="J436" s="346"/>
      <c r="K436" s="346"/>
    </row>
    <row r="437" spans="1:11" s="347" customFormat="1" ht="12">
      <c r="A437" s="348" t="s">
        <v>1280</v>
      </c>
      <c r="B437" s="390" t="s">
        <v>2224</v>
      </c>
      <c r="C437" s="405"/>
      <c r="D437" s="405"/>
      <c r="E437" s="345">
        <v>1150</v>
      </c>
      <c r="F437" s="345">
        <v>1150</v>
      </c>
      <c r="G437" s="345">
        <v>1150</v>
      </c>
      <c r="H437" s="408" t="s">
        <v>3228</v>
      </c>
      <c r="I437" s="344" t="s">
        <v>1389</v>
      </c>
      <c r="J437" s="346"/>
      <c r="K437" s="346"/>
    </row>
    <row r="438" spans="1:11" s="347" customFormat="1" ht="12">
      <c r="A438" s="348"/>
      <c r="B438" s="390" t="s">
        <v>2223</v>
      </c>
      <c r="C438" s="405"/>
      <c r="D438" s="405"/>
      <c r="E438" s="345">
        <v>4740</v>
      </c>
      <c r="F438" s="345">
        <v>4740</v>
      </c>
      <c r="G438" s="345">
        <v>4540</v>
      </c>
      <c r="H438" s="408" t="s">
        <v>3228</v>
      </c>
      <c r="I438" s="344" t="s">
        <v>1315</v>
      </c>
      <c r="J438" s="346"/>
      <c r="K438" s="346"/>
    </row>
    <row r="439" spans="1:11" s="347" customFormat="1" ht="12">
      <c r="A439" s="409" t="s">
        <v>3242</v>
      </c>
      <c r="B439" s="409"/>
      <c r="C439" s="409"/>
      <c r="D439" s="409"/>
      <c r="E439" s="410"/>
      <c r="F439" s="410"/>
      <c r="G439" s="410"/>
      <c r="H439" s="409"/>
      <c r="I439" s="409"/>
      <c r="J439" s="346"/>
      <c r="K439" s="346"/>
    </row>
    <row r="440" spans="1:11" s="347" customFormat="1" ht="12">
      <c r="A440" s="411"/>
      <c r="B440" s="411"/>
      <c r="C440" s="411"/>
      <c r="D440" s="411"/>
      <c r="E440" s="412"/>
      <c r="F440" s="412"/>
      <c r="G440" s="412"/>
      <c r="H440" s="413"/>
      <c r="I440" s="413"/>
      <c r="J440" s="346"/>
      <c r="K440" s="346"/>
    </row>
    <row r="441" spans="1:11" s="347" customFormat="1" ht="18.75">
      <c r="A441" s="155" t="s">
        <v>3293</v>
      </c>
      <c r="B441" s="155"/>
      <c r="C441" s="155"/>
      <c r="D441" s="155"/>
      <c r="E441" s="155"/>
      <c r="F441" s="155"/>
      <c r="G441" s="155"/>
      <c r="H441" s="413"/>
      <c r="I441" s="413"/>
      <c r="J441" s="346"/>
      <c r="K441" s="346"/>
    </row>
    <row r="442" spans="1:11" s="347" customFormat="1" ht="36">
      <c r="A442" s="8" t="s">
        <v>594</v>
      </c>
      <c r="B442" s="8" t="s">
        <v>595</v>
      </c>
      <c r="C442" s="8" t="s">
        <v>596</v>
      </c>
      <c r="D442" s="8" t="s">
        <v>597</v>
      </c>
      <c r="E442" s="8" t="s">
        <v>1266</v>
      </c>
      <c r="F442" s="8" t="s">
        <v>1267</v>
      </c>
      <c r="G442" s="8" t="s">
        <v>2303</v>
      </c>
      <c r="H442" s="413"/>
      <c r="I442" s="413"/>
      <c r="J442" s="346"/>
      <c r="K442" s="346"/>
    </row>
    <row r="443" spans="1:11" s="347" customFormat="1" ht="24">
      <c r="A443" s="344">
        <v>1</v>
      </c>
      <c r="B443" s="344"/>
      <c r="C443" s="345" t="s">
        <v>3294</v>
      </c>
      <c r="D443" s="345" t="s">
        <v>2363</v>
      </c>
      <c r="E443" s="345">
        <v>200</v>
      </c>
      <c r="F443" s="344" t="s">
        <v>1643</v>
      </c>
      <c r="G443" s="344"/>
      <c r="H443" s="413"/>
      <c r="I443" s="413"/>
      <c r="J443" s="346"/>
      <c r="K443" s="346"/>
    </row>
    <row r="444" spans="1:11" s="347" customFormat="1" ht="24">
      <c r="A444" s="344">
        <v>2</v>
      </c>
      <c r="B444" s="344"/>
      <c r="C444" s="345" t="s">
        <v>3295</v>
      </c>
      <c r="D444" s="345" t="s">
        <v>2363</v>
      </c>
      <c r="E444" s="345">
        <v>200</v>
      </c>
      <c r="F444" s="344" t="s">
        <v>1643</v>
      </c>
      <c r="G444" s="344"/>
      <c r="H444" s="413"/>
      <c r="I444" s="413"/>
      <c r="J444" s="346"/>
      <c r="K444" s="346"/>
    </row>
    <row r="445" spans="1:11" s="347" customFormat="1" ht="24">
      <c r="A445" s="344">
        <v>3</v>
      </c>
      <c r="B445" s="344"/>
      <c r="C445" s="345" t="s">
        <v>3296</v>
      </c>
      <c r="D445" s="345" t="s">
        <v>2363</v>
      </c>
      <c r="E445" s="345">
        <v>200</v>
      </c>
      <c r="F445" s="344" t="s">
        <v>1643</v>
      </c>
      <c r="G445" s="344"/>
      <c r="H445" s="413"/>
      <c r="I445" s="413"/>
      <c r="J445" s="346"/>
      <c r="K445" s="346"/>
    </row>
    <row r="446" spans="1:11" s="347" customFormat="1" ht="24">
      <c r="A446" s="344">
        <v>4</v>
      </c>
      <c r="B446" s="344"/>
      <c r="C446" s="345" t="s">
        <v>3297</v>
      </c>
      <c r="D446" s="345" t="s">
        <v>2363</v>
      </c>
      <c r="E446" s="345">
        <v>200</v>
      </c>
      <c r="F446" s="344" t="s">
        <v>1643</v>
      </c>
      <c r="G446" s="344"/>
      <c r="H446" s="413"/>
      <c r="I446" s="413"/>
      <c r="J446" s="346"/>
      <c r="K446" s="346"/>
    </row>
    <row r="447" spans="1:11" s="347" customFormat="1" ht="24">
      <c r="A447" s="344">
        <v>5</v>
      </c>
      <c r="B447" s="344"/>
      <c r="C447" s="345" t="s">
        <v>3298</v>
      </c>
      <c r="D447" s="345" t="s">
        <v>2363</v>
      </c>
      <c r="E447" s="345">
        <v>200</v>
      </c>
      <c r="F447" s="344" t="s">
        <v>1643</v>
      </c>
      <c r="G447" s="344"/>
      <c r="H447" s="413"/>
      <c r="I447" s="413"/>
      <c r="J447" s="346"/>
      <c r="K447" s="346"/>
    </row>
    <row r="448" spans="1:11" s="347" customFormat="1" ht="24">
      <c r="A448" s="344">
        <v>6</v>
      </c>
      <c r="B448" s="344"/>
      <c r="C448" s="345" t="s">
        <v>2364</v>
      </c>
      <c r="D448" s="345" t="s">
        <v>2363</v>
      </c>
      <c r="E448" s="345">
        <v>3360</v>
      </c>
      <c r="F448" s="344" t="s">
        <v>1643</v>
      </c>
      <c r="G448" s="344"/>
      <c r="H448" s="413"/>
      <c r="I448" s="413"/>
      <c r="J448" s="346"/>
      <c r="K448" s="346"/>
    </row>
    <row r="449" spans="1:11" s="347" customFormat="1" ht="12">
      <c r="A449" s="344">
        <v>7</v>
      </c>
      <c r="B449" s="344"/>
      <c r="C449" s="345" t="s">
        <v>2365</v>
      </c>
      <c r="D449" s="345" t="s">
        <v>2363</v>
      </c>
      <c r="E449" s="345">
        <v>2000</v>
      </c>
      <c r="F449" s="344" t="s">
        <v>1643</v>
      </c>
      <c r="G449" s="344"/>
      <c r="H449" s="413"/>
      <c r="I449" s="413"/>
      <c r="J449" s="346"/>
      <c r="K449" s="346"/>
    </row>
    <row r="450" spans="1:11" s="347" customFormat="1" ht="12">
      <c r="A450" s="344">
        <v>8</v>
      </c>
      <c r="B450" s="344"/>
      <c r="C450" s="345" t="s">
        <v>2366</v>
      </c>
      <c r="D450" s="345" t="s">
        <v>2363</v>
      </c>
      <c r="E450" s="345">
        <v>500</v>
      </c>
      <c r="F450" s="344" t="s">
        <v>1643</v>
      </c>
      <c r="G450" s="344"/>
      <c r="H450" s="413"/>
      <c r="I450" s="413"/>
      <c r="J450" s="346"/>
      <c r="K450" s="346"/>
    </row>
    <row r="451" spans="1:11" s="347" customFormat="1" ht="24">
      <c r="A451" s="344">
        <v>9</v>
      </c>
      <c r="B451" s="348" t="s">
        <v>2367</v>
      </c>
      <c r="C451" s="345" t="s">
        <v>3299</v>
      </c>
      <c r="D451" s="345" t="s">
        <v>2363</v>
      </c>
      <c r="E451" s="345">
        <v>500</v>
      </c>
      <c r="F451" s="344" t="s">
        <v>1643</v>
      </c>
      <c r="G451" s="344"/>
      <c r="H451" s="413"/>
      <c r="I451" s="413"/>
      <c r="J451" s="346"/>
      <c r="K451" s="346"/>
    </row>
    <row r="452" spans="1:11" s="347" customFormat="1" ht="24">
      <c r="A452" s="344">
        <v>10</v>
      </c>
      <c r="B452" s="348"/>
      <c r="C452" s="345" t="s">
        <v>3300</v>
      </c>
      <c r="D452" s="345" t="s">
        <v>2363</v>
      </c>
      <c r="E452" s="345">
        <v>500</v>
      </c>
      <c r="F452" s="344" t="s">
        <v>1643</v>
      </c>
      <c r="G452" s="344"/>
      <c r="H452" s="413"/>
      <c r="I452" s="413"/>
      <c r="J452" s="346"/>
      <c r="K452" s="346"/>
    </row>
    <row r="453" spans="1:11" s="347" customFormat="1" ht="24">
      <c r="A453" s="344">
        <v>11</v>
      </c>
      <c r="B453" s="348"/>
      <c r="C453" s="345" t="s">
        <v>3301</v>
      </c>
      <c r="D453" s="345" t="s">
        <v>2363</v>
      </c>
      <c r="E453" s="345">
        <v>500</v>
      </c>
      <c r="F453" s="344" t="s">
        <v>1643</v>
      </c>
      <c r="G453" s="344"/>
      <c r="H453" s="413"/>
      <c r="I453" s="413"/>
      <c r="J453" s="346"/>
      <c r="K453" s="346"/>
    </row>
    <row r="454" spans="1:11" s="347" customFormat="1" ht="12">
      <c r="A454" s="348" t="s">
        <v>1280</v>
      </c>
      <c r="B454" s="348" t="s">
        <v>2224</v>
      </c>
      <c r="C454" s="348"/>
      <c r="D454" s="348"/>
      <c r="E454" s="345">
        <v>1850</v>
      </c>
      <c r="F454" s="344" t="s">
        <v>1643</v>
      </c>
      <c r="G454" s="344" t="s">
        <v>1783</v>
      </c>
      <c r="H454" s="413"/>
      <c r="I454" s="413"/>
      <c r="J454" s="346"/>
      <c r="K454" s="346"/>
    </row>
    <row r="455" spans="1:11" s="347" customFormat="1" ht="24">
      <c r="A455" s="348"/>
      <c r="B455" s="348" t="s">
        <v>2223</v>
      </c>
      <c r="C455" s="348"/>
      <c r="D455" s="348"/>
      <c r="E455" s="345" t="s">
        <v>3302</v>
      </c>
      <c r="F455" s="344" t="s">
        <v>720</v>
      </c>
      <c r="G455" s="344" t="s">
        <v>1483</v>
      </c>
      <c r="H455" s="413"/>
      <c r="I455" s="413"/>
      <c r="J455" s="346"/>
      <c r="K455" s="346"/>
    </row>
    <row r="456" spans="1:11" s="347" customFormat="1" ht="12">
      <c r="A456" s="348"/>
      <c r="B456" s="348"/>
      <c r="C456" s="348"/>
      <c r="D456" s="348"/>
      <c r="E456" s="345">
        <v>8360</v>
      </c>
      <c r="F456" s="344" t="s">
        <v>720</v>
      </c>
      <c r="G456" s="344" t="s">
        <v>1483</v>
      </c>
      <c r="H456" s="413"/>
      <c r="I456" s="413"/>
      <c r="J456" s="346"/>
      <c r="K456" s="346"/>
    </row>
    <row r="457" spans="1:11" s="347" customFormat="1" ht="12">
      <c r="A457" s="392" t="s">
        <v>3303</v>
      </c>
      <c r="B457" s="393"/>
      <c r="C457" s="393"/>
      <c r="D457" s="393"/>
      <c r="E457" s="393"/>
      <c r="F457" s="393"/>
      <c r="G457" s="396"/>
      <c r="H457" s="413"/>
      <c r="I457" s="413"/>
      <c r="J457" s="346"/>
      <c r="K457" s="346"/>
    </row>
    <row r="458" spans="1:11" s="339" customFormat="1">
      <c r="A458" s="357"/>
      <c r="B458" s="357"/>
      <c r="C458" s="357"/>
      <c r="D458" s="357"/>
      <c r="E458" s="357"/>
      <c r="F458" s="357"/>
      <c r="G458" s="357"/>
      <c r="H458" s="377"/>
      <c r="I458" s="377"/>
      <c r="J458" s="122"/>
      <c r="K458" s="122"/>
    </row>
    <row r="459" spans="1:11" s="358" customFormat="1" ht="18.75">
      <c r="A459" s="383" t="s">
        <v>129</v>
      </c>
      <c r="B459" s="198"/>
      <c r="C459" s="198"/>
      <c r="D459" s="198"/>
      <c r="E459" s="198"/>
      <c r="F459" s="198"/>
      <c r="G459" s="394"/>
      <c r="H459" s="384"/>
      <c r="I459" s="366"/>
      <c r="J459" s="362"/>
      <c r="K459" s="362"/>
    </row>
    <row r="460" spans="1:11" s="358" customFormat="1">
      <c r="A460" s="340" t="s">
        <v>594</v>
      </c>
      <c r="B460" s="340" t="s">
        <v>595</v>
      </c>
      <c r="C460" s="340" t="s">
        <v>596</v>
      </c>
      <c r="D460" s="340" t="s">
        <v>597</v>
      </c>
      <c r="E460" s="414" t="s">
        <v>1266</v>
      </c>
      <c r="F460" s="340" t="s">
        <v>1267</v>
      </c>
      <c r="G460" s="368" t="s">
        <v>2303</v>
      </c>
      <c r="H460" s="385"/>
      <c r="J460" s="362"/>
      <c r="K460" s="362"/>
    </row>
    <row r="461" spans="1:11" s="358" customFormat="1">
      <c r="A461" s="340"/>
      <c r="B461" s="340"/>
      <c r="C461" s="340"/>
      <c r="D461" s="340"/>
      <c r="E461" s="379" t="s">
        <v>3261</v>
      </c>
      <c r="F461" s="340"/>
      <c r="G461" s="368"/>
      <c r="H461" s="385"/>
      <c r="J461" s="362"/>
      <c r="K461" s="362"/>
    </row>
    <row r="462" spans="1:11" s="347" customFormat="1" ht="12">
      <c r="A462" s="344">
        <v>1</v>
      </c>
      <c r="B462" s="344"/>
      <c r="C462" s="345" t="s">
        <v>495</v>
      </c>
      <c r="D462" s="345" t="s">
        <v>2368</v>
      </c>
      <c r="E462" s="345">
        <v>50</v>
      </c>
      <c r="F462" s="344" t="s">
        <v>1643</v>
      </c>
      <c r="G462" s="388"/>
      <c r="H462" s="389"/>
      <c r="J462" s="346"/>
      <c r="K462" s="346"/>
    </row>
    <row r="463" spans="1:11" s="347" customFormat="1" ht="12">
      <c r="A463" s="344">
        <v>2</v>
      </c>
      <c r="B463" s="344"/>
      <c r="C463" s="345" t="s">
        <v>2369</v>
      </c>
      <c r="D463" s="345" t="s">
        <v>2368</v>
      </c>
      <c r="E463" s="345">
        <v>150</v>
      </c>
      <c r="F463" s="344" t="s">
        <v>1643</v>
      </c>
      <c r="G463" s="388"/>
      <c r="H463" s="389"/>
      <c r="J463" s="346"/>
      <c r="K463" s="346"/>
    </row>
    <row r="464" spans="1:11" s="347" customFormat="1" ht="12">
      <c r="A464" s="344">
        <v>3</v>
      </c>
      <c r="B464" s="344"/>
      <c r="C464" s="345" t="s">
        <v>2216</v>
      </c>
      <c r="D464" s="345" t="s">
        <v>2368</v>
      </c>
      <c r="E464" s="345">
        <v>150</v>
      </c>
      <c r="F464" s="344" t="s">
        <v>1643</v>
      </c>
      <c r="G464" s="388"/>
      <c r="H464" s="389"/>
      <c r="J464" s="346"/>
      <c r="K464" s="346"/>
    </row>
    <row r="465" spans="1:11" s="347" customFormat="1" ht="12">
      <c r="A465" s="344">
        <v>4</v>
      </c>
      <c r="B465" s="344"/>
      <c r="C465" s="345" t="s">
        <v>1367</v>
      </c>
      <c r="D465" s="345" t="s">
        <v>2368</v>
      </c>
      <c r="E465" s="345">
        <v>150</v>
      </c>
      <c r="F465" s="344" t="s">
        <v>1643</v>
      </c>
      <c r="G465" s="388"/>
      <c r="H465" s="389"/>
      <c r="J465" s="346"/>
      <c r="K465" s="346"/>
    </row>
    <row r="466" spans="1:11" s="347" customFormat="1" ht="12">
      <c r="A466" s="344">
        <v>5</v>
      </c>
      <c r="B466" s="344"/>
      <c r="C466" s="345" t="s">
        <v>1498</v>
      </c>
      <c r="D466" s="345" t="s">
        <v>2368</v>
      </c>
      <c r="E466" s="345">
        <v>150</v>
      </c>
      <c r="F466" s="344" t="s">
        <v>1643</v>
      </c>
      <c r="G466" s="388"/>
      <c r="H466" s="389"/>
      <c r="J466" s="346"/>
      <c r="K466" s="346"/>
    </row>
    <row r="467" spans="1:11" s="347" customFormat="1" ht="24">
      <c r="A467" s="344">
        <v>6</v>
      </c>
      <c r="B467" s="344"/>
      <c r="C467" s="345" t="s">
        <v>2370</v>
      </c>
      <c r="D467" s="345" t="s">
        <v>2368</v>
      </c>
      <c r="E467" s="345">
        <v>400</v>
      </c>
      <c r="F467" s="344" t="s">
        <v>1643</v>
      </c>
      <c r="G467" s="388"/>
      <c r="H467" s="389"/>
      <c r="J467" s="346"/>
      <c r="K467" s="346"/>
    </row>
    <row r="468" spans="1:11" s="347" customFormat="1" ht="12">
      <c r="A468" s="380">
        <v>7</v>
      </c>
      <c r="B468" s="349" t="s">
        <v>561</v>
      </c>
      <c r="C468" s="345" t="s">
        <v>2371</v>
      </c>
      <c r="D468" s="345" t="s">
        <v>2368</v>
      </c>
      <c r="E468" s="345">
        <v>400</v>
      </c>
      <c r="F468" s="344" t="s">
        <v>1643</v>
      </c>
      <c r="G468" s="388"/>
      <c r="H468" s="389"/>
      <c r="J468" s="346"/>
      <c r="K468" s="346"/>
    </row>
    <row r="469" spans="1:11" s="347" customFormat="1" ht="12">
      <c r="A469" s="397"/>
      <c r="B469" s="349"/>
      <c r="C469" s="345" t="s">
        <v>2372</v>
      </c>
      <c r="D469" s="345" t="s">
        <v>2368</v>
      </c>
      <c r="E469" s="345">
        <v>400</v>
      </c>
      <c r="F469" s="344" t="s">
        <v>1643</v>
      </c>
      <c r="G469" s="388"/>
      <c r="H469" s="389"/>
      <c r="J469" s="346"/>
      <c r="K469" s="346"/>
    </row>
    <row r="470" spans="1:11" s="347" customFormat="1" ht="12">
      <c r="A470" s="381"/>
      <c r="B470" s="349"/>
      <c r="C470" s="345" t="s">
        <v>2373</v>
      </c>
      <c r="D470" s="345" t="s">
        <v>2368</v>
      </c>
      <c r="E470" s="345">
        <v>400</v>
      </c>
      <c r="F470" s="344" t="s">
        <v>1643</v>
      </c>
      <c r="G470" s="388"/>
      <c r="H470" s="389"/>
      <c r="J470" s="346"/>
      <c r="K470" s="346"/>
    </row>
    <row r="471" spans="1:11" s="347" customFormat="1" ht="24">
      <c r="A471" s="380">
        <v>8</v>
      </c>
      <c r="B471" s="349" t="s">
        <v>2374</v>
      </c>
      <c r="C471" s="345" t="s">
        <v>2375</v>
      </c>
      <c r="D471" s="345" t="s">
        <v>2368</v>
      </c>
      <c r="E471" s="344">
        <v>200</v>
      </c>
      <c r="F471" s="344" t="s">
        <v>1643</v>
      </c>
      <c r="G471" s="388"/>
      <c r="H471" s="389"/>
      <c r="J471" s="346"/>
      <c r="K471" s="346"/>
    </row>
    <row r="472" spans="1:11" s="347" customFormat="1" ht="24">
      <c r="A472" s="397"/>
      <c r="B472" s="349"/>
      <c r="C472" s="345" t="s">
        <v>2376</v>
      </c>
      <c r="D472" s="345" t="s">
        <v>2368</v>
      </c>
      <c r="E472" s="344">
        <v>200</v>
      </c>
      <c r="F472" s="344" t="s">
        <v>1643</v>
      </c>
      <c r="G472" s="388"/>
      <c r="H472" s="389"/>
      <c r="J472" s="346"/>
      <c r="K472" s="346"/>
    </row>
    <row r="473" spans="1:11" s="347" customFormat="1" ht="24">
      <c r="A473" s="381"/>
      <c r="B473" s="349"/>
      <c r="C473" s="345" t="s">
        <v>2377</v>
      </c>
      <c r="D473" s="345" t="s">
        <v>2368</v>
      </c>
      <c r="E473" s="344">
        <v>200</v>
      </c>
      <c r="F473" s="344" t="s">
        <v>1643</v>
      </c>
      <c r="G473" s="388"/>
      <c r="H473" s="389"/>
      <c r="J473" s="346"/>
      <c r="K473" s="346"/>
    </row>
    <row r="474" spans="1:11" s="347" customFormat="1" ht="12">
      <c r="A474" s="348" t="s">
        <v>1280</v>
      </c>
      <c r="B474" s="390" t="s">
        <v>2284</v>
      </c>
      <c r="C474" s="405"/>
      <c r="D474" s="391"/>
      <c r="E474" s="344">
        <v>1150</v>
      </c>
      <c r="F474" s="344" t="s">
        <v>720</v>
      </c>
      <c r="G474" s="388" t="s">
        <v>1389</v>
      </c>
      <c r="H474" s="389"/>
      <c r="J474" s="346"/>
      <c r="K474" s="346"/>
    </row>
    <row r="475" spans="1:11" s="347" customFormat="1" ht="12">
      <c r="A475" s="348"/>
      <c r="B475" s="390" t="s">
        <v>2223</v>
      </c>
      <c r="C475" s="405"/>
      <c r="D475" s="391"/>
      <c r="E475" s="344">
        <v>5612</v>
      </c>
      <c r="F475" s="344" t="s">
        <v>720</v>
      </c>
      <c r="G475" s="388" t="s">
        <v>1486</v>
      </c>
      <c r="H475" s="389"/>
      <c r="J475" s="346"/>
      <c r="K475" s="346"/>
    </row>
    <row r="476" spans="1:11" s="347" customFormat="1" ht="12">
      <c r="A476" s="392" t="s">
        <v>3242</v>
      </c>
      <c r="B476" s="393"/>
      <c r="C476" s="393"/>
      <c r="D476" s="393"/>
      <c r="E476" s="393"/>
      <c r="F476" s="393"/>
      <c r="G476" s="396"/>
      <c r="H476" s="389"/>
      <c r="J476" s="346"/>
      <c r="K476" s="346"/>
    </row>
    <row r="477" spans="1:11" s="339" customFormat="1">
      <c r="A477" s="357"/>
      <c r="B477" s="357"/>
      <c r="C477" s="357"/>
      <c r="D477" s="357"/>
      <c r="E477" s="357"/>
      <c r="F477" s="357"/>
      <c r="G477" s="357"/>
      <c r="H477" s="354"/>
      <c r="I477" s="377"/>
      <c r="J477" s="122"/>
      <c r="K477" s="122"/>
    </row>
    <row r="478" spans="1:11" s="358" customFormat="1" ht="18.75">
      <c r="A478" s="383" t="s">
        <v>3304</v>
      </c>
      <c r="B478" s="198"/>
      <c r="C478" s="198"/>
      <c r="D478" s="198"/>
      <c r="E478" s="198"/>
      <c r="F478" s="198"/>
      <c r="G478" s="198"/>
      <c r="H478" s="394"/>
      <c r="I478" s="384"/>
      <c r="J478" s="362"/>
      <c r="K478" s="362"/>
    </row>
    <row r="479" spans="1:11" s="358" customFormat="1">
      <c r="A479" s="340" t="s">
        <v>594</v>
      </c>
      <c r="B479" s="340" t="s">
        <v>595</v>
      </c>
      <c r="C479" s="340" t="s">
        <v>596</v>
      </c>
      <c r="D479" s="340" t="s">
        <v>597</v>
      </c>
      <c r="E479" s="368" t="s">
        <v>1266</v>
      </c>
      <c r="F479" s="369"/>
      <c r="G479" s="8" t="s">
        <v>1267</v>
      </c>
      <c r="H479" s="368" t="s">
        <v>2303</v>
      </c>
      <c r="I479" s="385"/>
      <c r="J479" s="362"/>
      <c r="K479" s="362"/>
    </row>
    <row r="480" spans="1:11" s="358" customFormat="1" ht="27">
      <c r="A480" s="340"/>
      <c r="B480" s="340"/>
      <c r="C480" s="340"/>
      <c r="D480" s="340"/>
      <c r="E480" s="379" t="s">
        <v>3305</v>
      </c>
      <c r="F480" s="379" t="s">
        <v>3306</v>
      </c>
      <c r="G480" s="8"/>
      <c r="H480" s="368"/>
      <c r="I480" s="385"/>
      <c r="J480" s="362"/>
      <c r="K480" s="362"/>
    </row>
    <row r="481" spans="1:11" s="347" customFormat="1" ht="12">
      <c r="A481" s="344">
        <v>1</v>
      </c>
      <c r="B481" s="344"/>
      <c r="C481" s="345" t="s">
        <v>495</v>
      </c>
      <c r="D481" s="345" t="s">
        <v>2378</v>
      </c>
      <c r="E481" s="345">
        <v>50</v>
      </c>
      <c r="F481" s="345">
        <v>50</v>
      </c>
      <c r="G481" s="344" t="s">
        <v>1643</v>
      </c>
      <c r="H481" s="388"/>
      <c r="I481" s="389"/>
      <c r="J481" s="346"/>
      <c r="K481" s="346"/>
    </row>
    <row r="482" spans="1:11" s="347" customFormat="1" ht="12">
      <c r="A482" s="344">
        <v>2</v>
      </c>
      <c r="B482" s="344"/>
      <c r="C482" s="345" t="s">
        <v>574</v>
      </c>
      <c r="D482" s="345" t="s">
        <v>2378</v>
      </c>
      <c r="E482" s="345">
        <v>300</v>
      </c>
      <c r="F482" s="345">
        <v>300</v>
      </c>
      <c r="G482" s="344" t="s">
        <v>1643</v>
      </c>
      <c r="H482" s="388"/>
      <c r="I482" s="389"/>
      <c r="J482" s="346"/>
      <c r="K482" s="346"/>
    </row>
    <row r="483" spans="1:11" s="347" customFormat="1" ht="12">
      <c r="A483" s="344">
        <v>3</v>
      </c>
      <c r="B483" s="344"/>
      <c r="C483" s="345" t="s">
        <v>1329</v>
      </c>
      <c r="D483" s="345" t="s">
        <v>2378</v>
      </c>
      <c r="E483" s="345">
        <v>200</v>
      </c>
      <c r="F483" s="345">
        <v>200</v>
      </c>
      <c r="G483" s="344" t="s">
        <v>1643</v>
      </c>
      <c r="H483" s="388"/>
      <c r="I483" s="389"/>
      <c r="J483" s="346"/>
      <c r="K483" s="346"/>
    </row>
    <row r="484" spans="1:11" s="347" customFormat="1" ht="12">
      <c r="A484" s="344">
        <v>4</v>
      </c>
      <c r="B484" s="344"/>
      <c r="C484" s="345" t="s">
        <v>2028</v>
      </c>
      <c r="D484" s="345" t="s">
        <v>2378</v>
      </c>
      <c r="E484" s="345">
        <v>150</v>
      </c>
      <c r="F484" s="345" t="s">
        <v>513</v>
      </c>
      <c r="G484" s="344" t="s">
        <v>1643</v>
      </c>
      <c r="H484" s="388"/>
      <c r="I484" s="389"/>
      <c r="J484" s="346"/>
      <c r="K484" s="346"/>
    </row>
    <row r="485" spans="1:11" s="347" customFormat="1" ht="12">
      <c r="A485" s="344">
        <v>5</v>
      </c>
      <c r="B485" s="344"/>
      <c r="C485" s="345" t="s">
        <v>2379</v>
      </c>
      <c r="D485" s="345" t="s">
        <v>2378</v>
      </c>
      <c r="E485" s="345" t="s">
        <v>513</v>
      </c>
      <c r="F485" s="345">
        <v>150</v>
      </c>
      <c r="G485" s="344" t="s">
        <v>1643</v>
      </c>
      <c r="H485" s="388"/>
      <c r="I485" s="389"/>
      <c r="J485" s="346"/>
      <c r="K485" s="346"/>
    </row>
    <row r="486" spans="1:11" s="347" customFormat="1" ht="12">
      <c r="A486" s="344">
        <v>6</v>
      </c>
      <c r="B486" s="344"/>
      <c r="C486" s="345" t="s">
        <v>1338</v>
      </c>
      <c r="D486" s="345" t="s">
        <v>2378</v>
      </c>
      <c r="E486" s="345">
        <v>200</v>
      </c>
      <c r="F486" s="345">
        <v>200</v>
      </c>
      <c r="G486" s="344" t="s">
        <v>1643</v>
      </c>
      <c r="H486" s="388"/>
      <c r="I486" s="389"/>
      <c r="J486" s="346"/>
      <c r="K486" s="346"/>
    </row>
    <row r="487" spans="1:11" s="347" customFormat="1" ht="12">
      <c r="A487" s="344">
        <v>7</v>
      </c>
      <c r="B487" s="344"/>
      <c r="C487" s="345" t="s">
        <v>2380</v>
      </c>
      <c r="D487" s="345" t="s">
        <v>2378</v>
      </c>
      <c r="E487" s="345">
        <v>300</v>
      </c>
      <c r="F487" s="345" t="s">
        <v>513</v>
      </c>
      <c r="G487" s="344" t="s">
        <v>1643</v>
      </c>
      <c r="H487" s="388"/>
      <c r="I487" s="389"/>
      <c r="J487" s="346"/>
      <c r="K487" s="346"/>
    </row>
    <row r="488" spans="1:11" s="347" customFormat="1" ht="12">
      <c r="A488" s="344">
        <v>8</v>
      </c>
      <c r="B488" s="344"/>
      <c r="C488" s="345" t="s">
        <v>2381</v>
      </c>
      <c r="D488" s="345" t="s">
        <v>2378</v>
      </c>
      <c r="E488" s="345">
        <v>300</v>
      </c>
      <c r="F488" s="345" t="s">
        <v>513</v>
      </c>
      <c r="G488" s="344" t="s">
        <v>1643</v>
      </c>
      <c r="H488" s="388"/>
      <c r="I488" s="389"/>
      <c r="J488" s="346"/>
      <c r="K488" s="346"/>
    </row>
    <row r="489" spans="1:11" s="347" customFormat="1" ht="12">
      <c r="A489" s="344">
        <v>9</v>
      </c>
      <c r="B489" s="344"/>
      <c r="C489" s="345" t="s">
        <v>2382</v>
      </c>
      <c r="D489" s="345" t="s">
        <v>2378</v>
      </c>
      <c r="E489" s="345">
        <v>500</v>
      </c>
      <c r="F489" s="345">
        <v>500</v>
      </c>
      <c r="G489" s="344" t="s">
        <v>1643</v>
      </c>
      <c r="H489" s="388"/>
      <c r="I489" s="389"/>
      <c r="J489" s="346"/>
      <c r="K489" s="346"/>
    </row>
    <row r="490" spans="1:11" s="347" customFormat="1" ht="12">
      <c r="A490" s="344">
        <v>10</v>
      </c>
      <c r="B490" s="344"/>
      <c r="C490" s="345" t="s">
        <v>669</v>
      </c>
      <c r="D490" s="345" t="s">
        <v>2378</v>
      </c>
      <c r="E490" s="345" t="s">
        <v>513</v>
      </c>
      <c r="F490" s="345">
        <v>600</v>
      </c>
      <c r="G490" s="344" t="s">
        <v>1643</v>
      </c>
      <c r="H490" s="388"/>
      <c r="I490" s="389"/>
      <c r="J490" s="346"/>
      <c r="K490" s="346"/>
    </row>
    <row r="491" spans="1:11" s="347" customFormat="1" ht="12">
      <c r="A491" s="344">
        <v>11</v>
      </c>
      <c r="B491" s="344"/>
      <c r="C491" s="345" t="s">
        <v>2383</v>
      </c>
      <c r="D491" s="345" t="s">
        <v>2378</v>
      </c>
      <c r="E491" s="345">
        <v>300</v>
      </c>
      <c r="F491" s="345"/>
      <c r="G491" s="344" t="s">
        <v>1643</v>
      </c>
      <c r="H491" s="388"/>
      <c r="I491" s="389"/>
      <c r="J491" s="346"/>
      <c r="K491" s="346"/>
    </row>
    <row r="492" spans="1:11" s="347" customFormat="1" ht="24">
      <c r="A492" s="344">
        <v>12</v>
      </c>
      <c r="B492" s="344"/>
      <c r="C492" s="345" t="s">
        <v>1240</v>
      </c>
      <c r="D492" s="345" t="s">
        <v>2378</v>
      </c>
      <c r="E492" s="345">
        <v>600</v>
      </c>
      <c r="F492" s="345">
        <v>600</v>
      </c>
      <c r="G492" s="344" t="s">
        <v>1643</v>
      </c>
      <c r="H492" s="388"/>
      <c r="I492" s="389"/>
      <c r="J492" s="346"/>
      <c r="K492" s="346"/>
    </row>
    <row r="493" spans="1:11" s="347" customFormat="1" ht="12">
      <c r="A493" s="344">
        <v>13</v>
      </c>
      <c r="B493" s="344"/>
      <c r="C493" s="345" t="s">
        <v>1213</v>
      </c>
      <c r="D493" s="345" t="s">
        <v>2378</v>
      </c>
      <c r="E493" s="345">
        <v>200</v>
      </c>
      <c r="F493" s="345">
        <v>200</v>
      </c>
      <c r="G493" s="344" t="s">
        <v>1643</v>
      </c>
      <c r="H493" s="388"/>
      <c r="I493" s="389"/>
      <c r="J493" s="346"/>
      <c r="K493" s="346"/>
    </row>
    <row r="494" spans="1:11" s="347" customFormat="1" ht="24">
      <c r="A494" s="344">
        <v>14</v>
      </c>
      <c r="B494" s="344"/>
      <c r="C494" s="345" t="s">
        <v>2384</v>
      </c>
      <c r="D494" s="345" t="s">
        <v>2378</v>
      </c>
      <c r="E494" s="345">
        <v>800</v>
      </c>
      <c r="F494" s="345">
        <v>800</v>
      </c>
      <c r="G494" s="344" t="s">
        <v>1643</v>
      </c>
      <c r="H494" s="388"/>
      <c r="I494" s="389"/>
      <c r="J494" s="346"/>
      <c r="K494" s="346"/>
    </row>
    <row r="495" spans="1:11" s="347" customFormat="1" ht="12">
      <c r="A495" s="344">
        <v>15</v>
      </c>
      <c r="B495" s="344"/>
      <c r="C495" s="345" t="s">
        <v>2385</v>
      </c>
      <c r="D495" s="345" t="s">
        <v>2378</v>
      </c>
      <c r="E495" s="345">
        <v>300</v>
      </c>
      <c r="F495" s="345">
        <v>300</v>
      </c>
      <c r="G495" s="344" t="s">
        <v>1643</v>
      </c>
      <c r="H495" s="388"/>
      <c r="I495" s="389"/>
      <c r="J495" s="346"/>
      <c r="K495" s="346"/>
    </row>
    <row r="496" spans="1:11" s="347" customFormat="1" ht="12">
      <c r="A496" s="348" t="s">
        <v>1280</v>
      </c>
      <c r="B496" s="348" t="s">
        <v>2224</v>
      </c>
      <c r="C496" s="348"/>
      <c r="D496" s="348"/>
      <c r="E496" s="345">
        <v>1700</v>
      </c>
      <c r="F496" s="345">
        <v>1400</v>
      </c>
      <c r="G496" s="344" t="s">
        <v>720</v>
      </c>
      <c r="H496" s="388" t="s">
        <v>1397</v>
      </c>
      <c r="I496" s="389"/>
      <c r="J496" s="346"/>
      <c r="K496" s="346"/>
    </row>
    <row r="497" spans="1:11" s="347" customFormat="1" ht="12">
      <c r="A497" s="348"/>
      <c r="B497" s="348" t="s">
        <v>2223</v>
      </c>
      <c r="C497" s="348"/>
      <c r="D497" s="348"/>
      <c r="E497" s="345">
        <v>4200</v>
      </c>
      <c r="F497" s="345">
        <v>3900</v>
      </c>
      <c r="G497" s="344" t="s">
        <v>720</v>
      </c>
      <c r="H497" s="388" t="s">
        <v>948</v>
      </c>
      <c r="I497" s="389"/>
      <c r="J497" s="346"/>
      <c r="K497" s="346"/>
    </row>
    <row r="498" spans="1:11" s="347" customFormat="1" ht="12">
      <c r="A498" s="392" t="s">
        <v>3242</v>
      </c>
      <c r="B498" s="393"/>
      <c r="C498" s="393"/>
      <c r="D498" s="393"/>
      <c r="E498" s="393"/>
      <c r="F498" s="393"/>
      <c r="G498" s="393"/>
      <c r="H498" s="396"/>
      <c r="I498" s="389"/>
      <c r="J498" s="346"/>
      <c r="K498" s="346"/>
    </row>
    <row r="499" spans="1:11" s="339" customFormat="1">
      <c r="A499" s="357"/>
      <c r="B499" s="357"/>
      <c r="C499" s="357"/>
      <c r="D499" s="357"/>
      <c r="E499" s="357"/>
      <c r="F499" s="357"/>
      <c r="G499" s="357"/>
      <c r="H499" s="365"/>
      <c r="I499" s="377"/>
      <c r="J499" s="122"/>
      <c r="K499" s="122"/>
    </row>
    <row r="500" spans="1:11" s="358" customFormat="1" ht="18.75">
      <c r="A500" s="383" t="s">
        <v>132</v>
      </c>
      <c r="B500" s="198"/>
      <c r="C500" s="198"/>
      <c r="D500" s="198"/>
      <c r="E500" s="198"/>
      <c r="F500" s="198"/>
      <c r="G500" s="394"/>
      <c r="H500" s="384"/>
      <c r="I500" s="366"/>
    </row>
    <row r="501" spans="1:11" s="358" customFormat="1" ht="36">
      <c r="A501" s="8" t="s">
        <v>594</v>
      </c>
      <c r="B501" s="8" t="s">
        <v>595</v>
      </c>
      <c r="C501" s="8" t="s">
        <v>596</v>
      </c>
      <c r="D501" s="8" t="s">
        <v>597</v>
      </c>
      <c r="E501" s="414" t="s">
        <v>1266</v>
      </c>
      <c r="F501" s="8" t="s">
        <v>1267</v>
      </c>
      <c r="G501" s="414" t="s">
        <v>2303</v>
      </c>
      <c r="H501" s="385"/>
    </row>
    <row r="502" spans="1:11" s="347" customFormat="1" ht="12">
      <c r="A502" s="344">
        <v>1</v>
      </c>
      <c r="B502" s="344"/>
      <c r="C502" s="345" t="s">
        <v>495</v>
      </c>
      <c r="D502" s="345" t="s">
        <v>2386</v>
      </c>
      <c r="E502" s="345">
        <v>50</v>
      </c>
      <c r="F502" s="344" t="s">
        <v>1643</v>
      </c>
      <c r="G502" s="388"/>
      <c r="H502" s="389"/>
    </row>
    <row r="503" spans="1:11" s="347" customFormat="1" ht="12">
      <c r="A503" s="344">
        <v>2</v>
      </c>
      <c r="B503" s="344"/>
      <c r="C503" s="345" t="s">
        <v>1636</v>
      </c>
      <c r="D503" s="345" t="s">
        <v>2386</v>
      </c>
      <c r="E503" s="345">
        <v>150</v>
      </c>
      <c r="F503" s="344" t="s">
        <v>1643</v>
      </c>
      <c r="G503" s="388"/>
      <c r="H503" s="389"/>
    </row>
    <row r="504" spans="1:11" s="347" customFormat="1" ht="12">
      <c r="A504" s="344">
        <v>3</v>
      </c>
      <c r="B504" s="344"/>
      <c r="C504" s="345" t="s">
        <v>1558</v>
      </c>
      <c r="D504" s="345" t="s">
        <v>2386</v>
      </c>
      <c r="E504" s="345">
        <v>50</v>
      </c>
      <c r="F504" s="344" t="s">
        <v>1643</v>
      </c>
      <c r="G504" s="388"/>
      <c r="H504" s="389"/>
    </row>
    <row r="505" spans="1:11" s="347" customFormat="1" ht="12">
      <c r="A505" s="344">
        <v>4</v>
      </c>
      <c r="B505" s="344"/>
      <c r="C505" s="345" t="s">
        <v>2294</v>
      </c>
      <c r="D505" s="345" t="s">
        <v>2386</v>
      </c>
      <c r="E505" s="345">
        <v>50</v>
      </c>
      <c r="F505" s="344" t="s">
        <v>1643</v>
      </c>
      <c r="G505" s="388"/>
      <c r="H505" s="389"/>
    </row>
    <row r="506" spans="1:11" s="347" customFormat="1" ht="12">
      <c r="A506" s="344">
        <v>5</v>
      </c>
      <c r="B506" s="344"/>
      <c r="C506" s="345" t="s">
        <v>2333</v>
      </c>
      <c r="D506" s="345" t="s">
        <v>2386</v>
      </c>
      <c r="E506" s="345">
        <v>150</v>
      </c>
      <c r="F506" s="344" t="s">
        <v>1643</v>
      </c>
      <c r="G506" s="388"/>
      <c r="H506" s="389"/>
    </row>
    <row r="507" spans="1:11" s="347" customFormat="1" ht="12">
      <c r="A507" s="344">
        <v>6</v>
      </c>
      <c r="B507" s="344"/>
      <c r="C507" s="345" t="s">
        <v>717</v>
      </c>
      <c r="D507" s="345" t="s">
        <v>2386</v>
      </c>
      <c r="E507" s="345">
        <v>150</v>
      </c>
      <c r="F507" s="344" t="s">
        <v>1643</v>
      </c>
      <c r="G507" s="388"/>
      <c r="H507" s="389"/>
    </row>
    <row r="508" spans="1:11" s="347" customFormat="1" ht="12">
      <c r="A508" s="344">
        <v>7</v>
      </c>
      <c r="B508" s="344"/>
      <c r="C508" s="345" t="s">
        <v>1498</v>
      </c>
      <c r="D508" s="345" t="s">
        <v>2386</v>
      </c>
      <c r="E508" s="345">
        <v>150</v>
      </c>
      <c r="F508" s="344" t="s">
        <v>1643</v>
      </c>
      <c r="G508" s="388"/>
      <c r="H508" s="389"/>
    </row>
    <row r="509" spans="1:11" s="347" customFormat="1" ht="12">
      <c r="A509" s="344">
        <v>8</v>
      </c>
      <c r="B509" s="344"/>
      <c r="C509" s="345" t="s">
        <v>577</v>
      </c>
      <c r="D509" s="345" t="s">
        <v>2386</v>
      </c>
      <c r="E509" s="345">
        <v>150</v>
      </c>
      <c r="F509" s="344" t="s">
        <v>1643</v>
      </c>
      <c r="G509" s="388"/>
      <c r="H509" s="389"/>
    </row>
    <row r="510" spans="1:11" s="347" customFormat="1" ht="12">
      <c r="A510" s="344">
        <v>9</v>
      </c>
      <c r="B510" s="344"/>
      <c r="C510" s="345" t="s">
        <v>1580</v>
      </c>
      <c r="D510" s="345" t="s">
        <v>2386</v>
      </c>
      <c r="E510" s="345">
        <v>150</v>
      </c>
      <c r="F510" s="344" t="s">
        <v>1643</v>
      </c>
      <c r="G510" s="388"/>
      <c r="H510" s="389"/>
    </row>
    <row r="511" spans="1:11" s="347" customFormat="1" ht="24">
      <c r="A511" s="348">
        <v>10</v>
      </c>
      <c r="B511" s="349" t="s">
        <v>2387</v>
      </c>
      <c r="C511" s="345" t="s">
        <v>2250</v>
      </c>
      <c r="D511" s="345" t="s">
        <v>2386</v>
      </c>
      <c r="E511" s="345">
        <v>150</v>
      </c>
      <c r="F511" s="344" t="s">
        <v>1643</v>
      </c>
      <c r="G511" s="388"/>
      <c r="H511" s="389"/>
    </row>
    <row r="512" spans="1:11" s="347" customFormat="1" ht="12">
      <c r="A512" s="348"/>
      <c r="B512" s="349"/>
      <c r="C512" s="345" t="s">
        <v>1580</v>
      </c>
      <c r="D512" s="345" t="s">
        <v>2386</v>
      </c>
      <c r="E512" s="345">
        <v>150</v>
      </c>
      <c r="F512" s="344" t="s">
        <v>1643</v>
      </c>
      <c r="G512" s="388"/>
      <c r="H512" s="389"/>
    </row>
    <row r="513" spans="1:16" s="347" customFormat="1" ht="12">
      <c r="A513" s="348"/>
      <c r="B513" s="349"/>
      <c r="C513" s="345" t="s">
        <v>1498</v>
      </c>
      <c r="D513" s="345" t="s">
        <v>2386</v>
      </c>
      <c r="E513" s="345">
        <v>150</v>
      </c>
      <c r="F513" s="344" t="s">
        <v>1643</v>
      </c>
      <c r="G513" s="388"/>
      <c r="H513" s="389"/>
    </row>
    <row r="514" spans="1:16" s="347" customFormat="1" ht="12">
      <c r="A514" s="348"/>
      <c r="B514" s="349"/>
      <c r="C514" s="345" t="s">
        <v>2388</v>
      </c>
      <c r="D514" s="345" t="s">
        <v>2386</v>
      </c>
      <c r="E514" s="345">
        <v>150</v>
      </c>
      <c r="F514" s="344" t="s">
        <v>1643</v>
      </c>
      <c r="G514" s="388"/>
      <c r="H514" s="389"/>
    </row>
    <row r="515" spans="1:16" s="347" customFormat="1" ht="12">
      <c r="A515" s="348"/>
      <c r="B515" s="349"/>
      <c r="C515" s="390" t="s">
        <v>3307</v>
      </c>
      <c r="D515" s="405"/>
      <c r="E515" s="391"/>
      <c r="F515" s="344"/>
      <c r="G515" s="388"/>
      <c r="H515" s="389"/>
    </row>
    <row r="516" spans="1:16" s="347" customFormat="1" ht="24">
      <c r="A516" s="348">
        <v>11</v>
      </c>
      <c r="B516" s="349" t="s">
        <v>2215</v>
      </c>
      <c r="C516" s="345" t="s">
        <v>2250</v>
      </c>
      <c r="D516" s="345" t="s">
        <v>2386</v>
      </c>
      <c r="E516" s="345">
        <v>300</v>
      </c>
      <c r="F516" s="344" t="s">
        <v>1643</v>
      </c>
      <c r="G516" s="388"/>
      <c r="H516" s="389"/>
    </row>
    <row r="517" spans="1:16" s="347" customFormat="1" ht="12">
      <c r="A517" s="348"/>
      <c r="B517" s="349"/>
      <c r="C517" s="345" t="s">
        <v>1580</v>
      </c>
      <c r="D517" s="345" t="s">
        <v>2386</v>
      </c>
      <c r="E517" s="345">
        <v>150</v>
      </c>
      <c r="F517" s="344" t="s">
        <v>1643</v>
      </c>
      <c r="G517" s="388"/>
      <c r="H517" s="389"/>
    </row>
    <row r="518" spans="1:16" s="347" customFormat="1" ht="12">
      <c r="A518" s="348"/>
      <c r="B518" s="349"/>
      <c r="C518" s="345" t="s">
        <v>1498</v>
      </c>
      <c r="D518" s="345" t="s">
        <v>2386</v>
      </c>
      <c r="E518" s="345">
        <v>150</v>
      </c>
      <c r="F518" s="344" t="s">
        <v>1643</v>
      </c>
      <c r="G518" s="388"/>
      <c r="H518" s="389"/>
    </row>
    <row r="519" spans="1:16" s="347" customFormat="1" ht="12">
      <c r="A519" s="348"/>
      <c r="B519" s="349"/>
      <c r="C519" s="345" t="s">
        <v>2296</v>
      </c>
      <c r="D519" s="345" t="s">
        <v>2386</v>
      </c>
      <c r="E519" s="345">
        <v>150</v>
      </c>
      <c r="F519" s="344" t="s">
        <v>1643</v>
      </c>
      <c r="G519" s="388"/>
      <c r="H519" s="389"/>
    </row>
    <row r="520" spans="1:16" s="347" customFormat="1" ht="12">
      <c r="A520" s="348"/>
      <c r="B520" s="349"/>
      <c r="C520" s="345" t="s">
        <v>2233</v>
      </c>
      <c r="D520" s="345" t="s">
        <v>2386</v>
      </c>
      <c r="E520" s="345">
        <v>150</v>
      </c>
      <c r="F520" s="344" t="s">
        <v>1643</v>
      </c>
      <c r="G520" s="388"/>
      <c r="H520" s="389"/>
    </row>
    <row r="521" spans="1:16" s="347" customFormat="1" ht="12">
      <c r="A521" s="348"/>
      <c r="B521" s="349"/>
      <c r="C521" s="390" t="s">
        <v>3308</v>
      </c>
      <c r="D521" s="405"/>
      <c r="E521" s="391"/>
      <c r="F521" s="344"/>
      <c r="G521" s="388"/>
      <c r="H521" s="389"/>
    </row>
    <row r="522" spans="1:16" s="347" customFormat="1" ht="24">
      <c r="A522" s="344">
        <v>12</v>
      </c>
      <c r="B522" s="344"/>
      <c r="C522" s="345" t="s">
        <v>2389</v>
      </c>
      <c r="D522" s="345" t="s">
        <v>2386</v>
      </c>
      <c r="E522" s="345">
        <v>500</v>
      </c>
      <c r="F522" s="344" t="s">
        <v>1643</v>
      </c>
      <c r="G522" s="388"/>
      <c r="H522" s="389"/>
    </row>
    <row r="523" spans="1:16" s="347" customFormat="1" ht="12">
      <c r="A523" s="344"/>
      <c r="B523" s="388" t="s">
        <v>2302</v>
      </c>
      <c r="C523" s="415"/>
      <c r="D523" s="416"/>
      <c r="E523" s="345">
        <v>300</v>
      </c>
      <c r="F523" s="344"/>
      <c r="G523" s="388"/>
      <c r="H523" s="389"/>
    </row>
    <row r="524" spans="1:16" s="347" customFormat="1" ht="12">
      <c r="A524" s="348" t="s">
        <v>1280</v>
      </c>
      <c r="B524" s="390" t="s">
        <v>2284</v>
      </c>
      <c r="C524" s="405"/>
      <c r="D524" s="391"/>
      <c r="E524" s="345">
        <v>1850</v>
      </c>
      <c r="F524" s="344" t="s">
        <v>720</v>
      </c>
      <c r="G524" s="388" t="s">
        <v>2390</v>
      </c>
      <c r="H524" s="389"/>
    </row>
    <row r="525" spans="1:16" s="347" customFormat="1" ht="12">
      <c r="A525" s="348"/>
      <c r="B525" s="390" t="s">
        <v>2223</v>
      </c>
      <c r="C525" s="405"/>
      <c r="D525" s="391"/>
      <c r="E525" s="345">
        <v>4526</v>
      </c>
      <c r="F525" s="344" t="s">
        <v>720</v>
      </c>
      <c r="G525" s="388" t="s">
        <v>1718</v>
      </c>
      <c r="H525" s="389"/>
    </row>
    <row r="526" spans="1:16" s="347" customFormat="1" ht="12">
      <c r="A526" s="393" t="s">
        <v>3242</v>
      </c>
      <c r="B526" s="393"/>
      <c r="C526" s="393"/>
      <c r="D526" s="393"/>
      <c r="E526" s="393"/>
      <c r="F526" s="393"/>
      <c r="G526" s="396"/>
      <c r="H526" s="389"/>
    </row>
    <row r="527" spans="1:16" s="347" customFormat="1" ht="12">
      <c r="A527" s="392"/>
      <c r="B527" s="393"/>
      <c r="C527" s="393"/>
      <c r="D527" s="393"/>
      <c r="E527" s="393"/>
      <c r="F527" s="393"/>
      <c r="G527" s="396"/>
      <c r="H527" s="389"/>
      <c r="J527" s="417"/>
      <c r="K527" s="417"/>
      <c r="L527" s="417"/>
      <c r="M527" s="417"/>
      <c r="N527" s="417"/>
      <c r="O527" s="417"/>
      <c r="P527" s="417"/>
    </row>
    <row r="528" spans="1:16" s="339" customFormat="1">
      <c r="A528" s="357"/>
      <c r="B528" s="357"/>
      <c r="C528" s="357"/>
      <c r="D528" s="357"/>
      <c r="E528" s="357"/>
      <c r="F528" s="357"/>
      <c r="G528" s="357"/>
      <c r="H528" s="354"/>
      <c r="I528" s="377"/>
      <c r="J528" s="122"/>
      <c r="K528" s="122"/>
    </row>
    <row r="529" spans="1:18" s="358" customFormat="1" ht="18.75">
      <c r="A529" s="383" t="s">
        <v>133</v>
      </c>
      <c r="B529" s="198"/>
      <c r="C529" s="198"/>
      <c r="D529" s="198"/>
      <c r="E529" s="198"/>
      <c r="F529" s="198"/>
      <c r="G529" s="198"/>
      <c r="H529" s="394"/>
      <c r="I529" s="384"/>
      <c r="J529" s="362"/>
      <c r="K529" s="418"/>
      <c r="L529" s="418"/>
      <c r="M529" s="418"/>
      <c r="N529" s="418"/>
      <c r="O529" s="418"/>
      <c r="P529" s="418"/>
      <c r="Q529" s="418"/>
      <c r="R529" s="418"/>
    </row>
    <row r="530" spans="1:18" s="358" customFormat="1">
      <c r="A530" s="340" t="s">
        <v>594</v>
      </c>
      <c r="B530" s="340" t="s">
        <v>595</v>
      </c>
      <c r="C530" s="340" t="s">
        <v>596</v>
      </c>
      <c r="D530" s="340" t="s">
        <v>597</v>
      </c>
      <c r="E530" s="368" t="s">
        <v>1266</v>
      </c>
      <c r="F530" s="419"/>
      <c r="G530" s="341" t="s">
        <v>1267</v>
      </c>
      <c r="H530" s="368" t="s">
        <v>2303</v>
      </c>
      <c r="I530" s="395"/>
      <c r="J530" s="362"/>
      <c r="K530" s="371"/>
      <c r="L530" s="371"/>
      <c r="M530" s="371"/>
      <c r="N530" s="371"/>
      <c r="O530" s="371"/>
      <c r="P530" s="371"/>
      <c r="Q530" s="371"/>
      <c r="R530" s="371"/>
    </row>
    <row r="531" spans="1:18" s="358" customFormat="1" ht="40.5">
      <c r="A531" s="340"/>
      <c r="B531" s="340"/>
      <c r="C531" s="340"/>
      <c r="D531" s="340"/>
      <c r="E531" s="379" t="s">
        <v>2391</v>
      </c>
      <c r="F531" s="379" t="s">
        <v>2392</v>
      </c>
      <c r="G531" s="343"/>
      <c r="H531" s="368"/>
      <c r="I531" s="395"/>
      <c r="J531" s="362"/>
      <c r="K531" s="371"/>
      <c r="L531" s="371"/>
      <c r="M531" s="371"/>
      <c r="N531" s="371"/>
      <c r="O531" s="420"/>
      <c r="P531" s="420"/>
      <c r="Q531" s="371"/>
      <c r="R531" s="371"/>
    </row>
    <row r="532" spans="1:18" s="347" customFormat="1" ht="12">
      <c r="A532" s="344">
        <v>1</v>
      </c>
      <c r="B532" s="344"/>
      <c r="C532" s="345" t="s">
        <v>495</v>
      </c>
      <c r="D532" s="345" t="s">
        <v>2393</v>
      </c>
      <c r="E532" s="345">
        <v>50</v>
      </c>
      <c r="F532" s="345">
        <v>50</v>
      </c>
      <c r="G532" s="345" t="s">
        <v>2394</v>
      </c>
      <c r="H532" s="388"/>
      <c r="I532" s="421"/>
      <c r="J532" s="346"/>
      <c r="K532" s="373"/>
      <c r="L532" s="373"/>
      <c r="M532" s="374"/>
      <c r="N532" s="374"/>
      <c r="O532" s="374"/>
      <c r="P532" s="374"/>
      <c r="Q532" s="374"/>
      <c r="R532" s="373"/>
    </row>
    <row r="533" spans="1:18" s="347" customFormat="1" ht="12">
      <c r="A533" s="344">
        <v>2</v>
      </c>
      <c r="B533" s="344"/>
      <c r="C533" s="345" t="s">
        <v>1049</v>
      </c>
      <c r="D533" s="345" t="s">
        <v>2393</v>
      </c>
      <c r="E533" s="345">
        <v>100</v>
      </c>
      <c r="F533" s="345">
        <v>100</v>
      </c>
      <c r="G533" s="345" t="s">
        <v>2394</v>
      </c>
      <c r="H533" s="388"/>
      <c r="I533" s="421"/>
      <c r="J533" s="346"/>
      <c r="K533" s="373"/>
      <c r="L533" s="373"/>
      <c r="M533" s="374"/>
      <c r="N533" s="374"/>
      <c r="O533" s="374"/>
      <c r="P533" s="374"/>
      <c r="Q533" s="374"/>
      <c r="R533" s="373"/>
    </row>
    <row r="534" spans="1:18" s="347" customFormat="1" ht="12">
      <c r="A534" s="344">
        <v>3</v>
      </c>
      <c r="B534" s="344"/>
      <c r="C534" s="345" t="s">
        <v>627</v>
      </c>
      <c r="D534" s="345" t="s">
        <v>2393</v>
      </c>
      <c r="E534" s="345">
        <v>150</v>
      </c>
      <c r="F534" s="345">
        <v>150</v>
      </c>
      <c r="G534" s="345" t="s">
        <v>2394</v>
      </c>
      <c r="H534" s="388"/>
      <c r="I534" s="421"/>
      <c r="J534" s="346"/>
      <c r="K534" s="373"/>
      <c r="L534" s="373"/>
      <c r="M534" s="374"/>
      <c r="N534" s="374"/>
      <c r="O534" s="374"/>
      <c r="P534" s="374"/>
      <c r="Q534" s="374"/>
      <c r="R534" s="373"/>
    </row>
    <row r="535" spans="1:18" s="347" customFormat="1" ht="12">
      <c r="A535" s="344">
        <v>4</v>
      </c>
      <c r="B535" s="344"/>
      <c r="C535" s="345" t="s">
        <v>2395</v>
      </c>
      <c r="D535" s="345" t="s">
        <v>2393</v>
      </c>
      <c r="E535" s="345">
        <v>400</v>
      </c>
      <c r="F535" s="345">
        <v>400</v>
      </c>
      <c r="G535" s="345" t="s">
        <v>2394</v>
      </c>
      <c r="H535" s="388"/>
      <c r="I535" s="421"/>
      <c r="J535" s="346"/>
      <c r="K535" s="373"/>
      <c r="L535" s="373"/>
      <c r="M535" s="374"/>
      <c r="N535" s="374"/>
      <c r="O535" s="374"/>
      <c r="P535" s="374"/>
      <c r="Q535" s="374"/>
      <c r="R535" s="373"/>
    </row>
    <row r="536" spans="1:18" s="347" customFormat="1" ht="12">
      <c r="A536" s="344">
        <v>5</v>
      </c>
      <c r="B536" s="344"/>
      <c r="C536" s="345" t="s">
        <v>2396</v>
      </c>
      <c r="D536" s="345" t="s">
        <v>2393</v>
      </c>
      <c r="E536" s="345" t="s">
        <v>513</v>
      </c>
      <c r="F536" s="345">
        <v>600</v>
      </c>
      <c r="G536" s="345" t="s">
        <v>2394</v>
      </c>
      <c r="H536" s="388"/>
      <c r="I536" s="421"/>
      <c r="J536" s="346"/>
      <c r="K536" s="373"/>
      <c r="L536" s="373"/>
      <c r="M536" s="374"/>
      <c r="N536" s="374"/>
      <c r="O536" s="374"/>
      <c r="P536" s="374"/>
      <c r="Q536" s="374"/>
      <c r="R536" s="373"/>
    </row>
    <row r="537" spans="1:18" s="347" customFormat="1" ht="12">
      <c r="A537" s="344">
        <v>6</v>
      </c>
      <c r="B537" s="344"/>
      <c r="C537" s="345" t="s">
        <v>2397</v>
      </c>
      <c r="D537" s="345" t="s">
        <v>2393</v>
      </c>
      <c r="E537" s="345" t="s">
        <v>513</v>
      </c>
      <c r="F537" s="345">
        <v>200</v>
      </c>
      <c r="G537" s="345" t="s">
        <v>2394</v>
      </c>
      <c r="H537" s="388"/>
      <c r="I537" s="421"/>
      <c r="J537" s="346"/>
      <c r="K537" s="373"/>
      <c r="L537" s="373"/>
      <c r="M537" s="374"/>
      <c r="N537" s="374"/>
      <c r="O537" s="374"/>
      <c r="P537" s="374"/>
      <c r="Q537" s="374"/>
      <c r="R537" s="373"/>
    </row>
    <row r="538" spans="1:18" s="347" customFormat="1" ht="12">
      <c r="A538" s="344">
        <v>7</v>
      </c>
      <c r="B538" s="344"/>
      <c r="C538" s="345" t="s">
        <v>2398</v>
      </c>
      <c r="D538" s="345" t="s">
        <v>2393</v>
      </c>
      <c r="E538" s="345" t="s">
        <v>513</v>
      </c>
      <c r="F538" s="345">
        <v>400</v>
      </c>
      <c r="G538" s="345" t="s">
        <v>2394</v>
      </c>
      <c r="H538" s="388"/>
      <c r="I538" s="421"/>
      <c r="J538" s="346"/>
      <c r="K538" s="373"/>
      <c r="L538" s="373"/>
      <c r="M538" s="374"/>
      <c r="N538" s="374"/>
      <c r="O538" s="374"/>
      <c r="P538" s="374"/>
      <c r="Q538" s="374"/>
      <c r="R538" s="373"/>
    </row>
    <row r="539" spans="1:18" s="347" customFormat="1" ht="12">
      <c r="A539" s="344">
        <v>8</v>
      </c>
      <c r="B539" s="348" t="s">
        <v>648</v>
      </c>
      <c r="C539" s="345" t="s">
        <v>2399</v>
      </c>
      <c r="D539" s="345" t="s">
        <v>2393</v>
      </c>
      <c r="E539" s="345">
        <v>50</v>
      </c>
      <c r="F539" s="345" t="s">
        <v>513</v>
      </c>
      <c r="G539" s="345" t="s">
        <v>2394</v>
      </c>
      <c r="H539" s="388"/>
      <c r="I539" s="421"/>
      <c r="J539" s="346"/>
      <c r="K539" s="373"/>
      <c r="L539" s="375"/>
      <c r="M539" s="374"/>
      <c r="N539" s="374"/>
      <c r="O539" s="374"/>
      <c r="P539" s="374"/>
      <c r="Q539" s="374"/>
      <c r="R539" s="373"/>
    </row>
    <row r="540" spans="1:18" s="347" customFormat="1" ht="12">
      <c r="A540" s="344">
        <v>9</v>
      </c>
      <c r="B540" s="348"/>
      <c r="C540" s="345" t="s">
        <v>3309</v>
      </c>
      <c r="D540" s="345" t="s">
        <v>2393</v>
      </c>
      <c r="E540" s="345">
        <v>50</v>
      </c>
      <c r="F540" s="345" t="s">
        <v>513</v>
      </c>
      <c r="G540" s="345" t="s">
        <v>2394</v>
      </c>
      <c r="H540" s="388"/>
      <c r="I540" s="421"/>
      <c r="J540" s="346"/>
      <c r="K540" s="373"/>
      <c r="L540" s="375"/>
      <c r="M540" s="374"/>
      <c r="N540" s="374"/>
      <c r="O540" s="374"/>
      <c r="P540" s="374"/>
      <c r="Q540" s="374"/>
      <c r="R540" s="373"/>
    </row>
    <row r="541" spans="1:18" s="347" customFormat="1" ht="12">
      <c r="A541" s="344">
        <v>10</v>
      </c>
      <c r="B541" s="348" t="s">
        <v>608</v>
      </c>
      <c r="C541" s="345" t="s">
        <v>2256</v>
      </c>
      <c r="D541" s="345" t="s">
        <v>2393</v>
      </c>
      <c r="E541" s="349">
        <v>200</v>
      </c>
      <c r="F541" s="349">
        <v>200</v>
      </c>
      <c r="G541" s="345" t="s">
        <v>2394</v>
      </c>
      <c r="H541" s="388"/>
      <c r="I541" s="421"/>
      <c r="J541" s="346"/>
      <c r="K541" s="373"/>
      <c r="L541" s="375"/>
      <c r="M541" s="374"/>
      <c r="N541" s="374"/>
      <c r="O541" s="376"/>
      <c r="P541" s="376"/>
      <c r="Q541" s="374"/>
      <c r="R541" s="373"/>
    </row>
    <row r="542" spans="1:18" s="347" customFormat="1" ht="12">
      <c r="A542" s="344">
        <v>11</v>
      </c>
      <c r="B542" s="348"/>
      <c r="C542" s="345" t="s">
        <v>2257</v>
      </c>
      <c r="D542" s="345" t="s">
        <v>2393</v>
      </c>
      <c r="E542" s="349"/>
      <c r="F542" s="349"/>
      <c r="G542" s="345" t="s">
        <v>2394</v>
      </c>
      <c r="H542" s="388"/>
      <c r="I542" s="421"/>
      <c r="J542" s="346"/>
      <c r="K542" s="373"/>
      <c r="L542" s="375"/>
      <c r="M542" s="374"/>
      <c r="N542" s="374"/>
      <c r="O542" s="376"/>
      <c r="P542" s="376"/>
      <c r="Q542" s="374"/>
      <c r="R542" s="373"/>
    </row>
    <row r="543" spans="1:18" s="347" customFormat="1" ht="12">
      <c r="A543" s="344">
        <v>12</v>
      </c>
      <c r="B543" s="345" t="s">
        <v>667</v>
      </c>
      <c r="C543" s="345" t="s">
        <v>1024</v>
      </c>
      <c r="D543" s="345" t="s">
        <v>2393</v>
      </c>
      <c r="E543" s="345">
        <v>400</v>
      </c>
      <c r="F543" s="345" t="s">
        <v>513</v>
      </c>
      <c r="G543" s="345" t="s">
        <v>2394</v>
      </c>
      <c r="H543" s="388"/>
      <c r="I543" s="421"/>
      <c r="J543" s="346"/>
      <c r="K543" s="373"/>
      <c r="L543" s="374"/>
      <c r="M543" s="374"/>
      <c r="N543" s="374"/>
      <c r="O543" s="374"/>
      <c r="P543" s="374"/>
      <c r="Q543" s="374"/>
      <c r="R543" s="373"/>
    </row>
    <row r="544" spans="1:18" s="347" customFormat="1" ht="12">
      <c r="A544" s="348">
        <v>13</v>
      </c>
      <c r="B544" s="349" t="s">
        <v>2400</v>
      </c>
      <c r="C544" s="345" t="s">
        <v>789</v>
      </c>
      <c r="D544" s="345" t="s">
        <v>2393</v>
      </c>
      <c r="E544" s="345" t="s">
        <v>513</v>
      </c>
      <c r="F544" s="345">
        <v>200</v>
      </c>
      <c r="G544" s="345" t="s">
        <v>2394</v>
      </c>
      <c r="H544" s="388"/>
      <c r="I544" s="421"/>
      <c r="J544" s="346"/>
      <c r="K544" s="375"/>
      <c r="L544" s="376"/>
      <c r="M544" s="374"/>
      <c r="N544" s="374"/>
      <c r="O544" s="374"/>
      <c r="P544" s="374"/>
      <c r="Q544" s="374"/>
      <c r="R544" s="373"/>
    </row>
    <row r="545" spans="1:18" s="347" customFormat="1" ht="12">
      <c r="A545" s="348"/>
      <c r="B545" s="349"/>
      <c r="C545" s="345" t="s">
        <v>1024</v>
      </c>
      <c r="D545" s="345" t="s">
        <v>2393</v>
      </c>
      <c r="E545" s="345">
        <v>400</v>
      </c>
      <c r="F545" s="345">
        <v>400</v>
      </c>
      <c r="G545" s="345" t="s">
        <v>2394</v>
      </c>
      <c r="H545" s="388"/>
      <c r="I545" s="421"/>
      <c r="J545" s="346"/>
      <c r="K545" s="375"/>
      <c r="L545" s="376"/>
      <c r="M545" s="374"/>
      <c r="N545" s="374"/>
      <c r="O545" s="374"/>
      <c r="P545" s="374"/>
      <c r="Q545" s="374"/>
      <c r="R545" s="373"/>
    </row>
    <row r="546" spans="1:18" s="347" customFormat="1" ht="24">
      <c r="A546" s="344">
        <v>14</v>
      </c>
      <c r="B546" s="344"/>
      <c r="C546" s="345" t="s">
        <v>2401</v>
      </c>
      <c r="D546" s="345" t="s">
        <v>2393</v>
      </c>
      <c r="E546" s="345">
        <v>500</v>
      </c>
      <c r="F546" s="345" t="s">
        <v>513</v>
      </c>
      <c r="G546" s="345" t="s">
        <v>2394</v>
      </c>
      <c r="H546" s="388"/>
      <c r="I546" s="421"/>
      <c r="J546" s="346"/>
      <c r="K546" s="373"/>
      <c r="L546" s="373"/>
      <c r="M546" s="374"/>
      <c r="N546" s="374"/>
      <c r="O546" s="374"/>
      <c r="P546" s="374"/>
      <c r="Q546" s="374"/>
      <c r="R546" s="373"/>
    </row>
    <row r="547" spans="1:18" s="347" customFormat="1" ht="12">
      <c r="A547" s="344">
        <v>15</v>
      </c>
      <c r="B547" s="344"/>
      <c r="C547" s="345" t="s">
        <v>2402</v>
      </c>
      <c r="D547" s="345" t="s">
        <v>2393</v>
      </c>
      <c r="E547" s="345" t="s">
        <v>513</v>
      </c>
      <c r="F547" s="345"/>
      <c r="G547" s="345" t="s">
        <v>2394</v>
      </c>
      <c r="H547" s="388"/>
      <c r="I547" s="421"/>
      <c r="J547" s="346"/>
      <c r="K547" s="373"/>
      <c r="L547" s="373"/>
      <c r="M547" s="374"/>
      <c r="N547" s="374"/>
      <c r="O547" s="374"/>
      <c r="P547" s="374"/>
      <c r="Q547" s="374"/>
      <c r="R547" s="373"/>
    </row>
    <row r="548" spans="1:18" s="347" customFormat="1" ht="24">
      <c r="A548" s="348">
        <v>16</v>
      </c>
      <c r="B548" s="349" t="s">
        <v>2403</v>
      </c>
      <c r="C548" s="345" t="s">
        <v>3310</v>
      </c>
      <c r="D548" s="345" t="s">
        <v>2393</v>
      </c>
      <c r="E548" s="345">
        <v>500</v>
      </c>
      <c r="F548" s="345" t="s">
        <v>513</v>
      </c>
      <c r="G548" s="345" t="s">
        <v>2394</v>
      </c>
      <c r="H548" s="388"/>
      <c r="I548" s="421"/>
      <c r="J548" s="346"/>
      <c r="K548" s="375"/>
      <c r="L548" s="376"/>
      <c r="M548" s="374"/>
      <c r="N548" s="374"/>
      <c r="O548" s="374"/>
      <c r="P548" s="374"/>
      <c r="Q548" s="374"/>
      <c r="R548" s="373"/>
    </row>
    <row r="549" spans="1:18" s="347" customFormat="1" ht="36">
      <c r="A549" s="348"/>
      <c r="B549" s="349"/>
      <c r="C549" s="345" t="s">
        <v>3311</v>
      </c>
      <c r="D549" s="345" t="s">
        <v>2393</v>
      </c>
      <c r="E549" s="345" t="s">
        <v>513</v>
      </c>
      <c r="F549" s="345" t="s">
        <v>513</v>
      </c>
      <c r="G549" s="345" t="s">
        <v>2394</v>
      </c>
      <c r="H549" s="388"/>
      <c r="I549" s="421"/>
      <c r="J549" s="346"/>
      <c r="K549" s="375"/>
      <c r="L549" s="376"/>
      <c r="M549" s="374"/>
      <c r="N549" s="374"/>
      <c r="O549" s="374"/>
      <c r="P549" s="374"/>
      <c r="Q549" s="374"/>
      <c r="R549" s="373"/>
    </row>
    <row r="550" spans="1:18" s="347" customFormat="1" ht="36">
      <c r="A550" s="348"/>
      <c r="B550" s="349"/>
      <c r="C550" s="345" t="s">
        <v>3312</v>
      </c>
      <c r="D550" s="345" t="s">
        <v>2393</v>
      </c>
      <c r="E550" s="345">
        <v>500</v>
      </c>
      <c r="F550" s="345" t="s">
        <v>513</v>
      </c>
      <c r="G550" s="345" t="s">
        <v>2394</v>
      </c>
      <c r="H550" s="388"/>
      <c r="I550" s="421"/>
      <c r="J550" s="346"/>
      <c r="K550" s="375"/>
      <c r="L550" s="376"/>
      <c r="M550" s="374"/>
      <c r="N550" s="374"/>
      <c r="O550" s="374"/>
      <c r="P550" s="374"/>
      <c r="Q550" s="374"/>
      <c r="R550" s="373"/>
    </row>
    <row r="551" spans="1:18" s="347" customFormat="1" ht="36">
      <c r="A551" s="348"/>
      <c r="B551" s="349"/>
      <c r="C551" s="345" t="s">
        <v>3313</v>
      </c>
      <c r="D551" s="345" t="s">
        <v>2393</v>
      </c>
      <c r="E551" s="345" t="s">
        <v>513</v>
      </c>
      <c r="F551" s="345" t="s">
        <v>513</v>
      </c>
      <c r="G551" s="345" t="s">
        <v>2394</v>
      </c>
      <c r="H551" s="388"/>
      <c r="I551" s="421"/>
      <c r="J551" s="346"/>
      <c r="K551" s="375"/>
      <c r="L551" s="376"/>
      <c r="M551" s="374"/>
      <c r="N551" s="374"/>
      <c r="O551" s="374"/>
      <c r="P551" s="374"/>
      <c r="Q551" s="374"/>
      <c r="R551" s="373"/>
    </row>
    <row r="552" spans="1:18" s="347" customFormat="1" ht="60">
      <c r="A552" s="348">
        <v>17</v>
      </c>
      <c r="B552" s="349" t="s">
        <v>2404</v>
      </c>
      <c r="C552" s="345" t="s">
        <v>3314</v>
      </c>
      <c r="D552" s="345" t="s">
        <v>2393</v>
      </c>
      <c r="E552" s="345">
        <v>500</v>
      </c>
      <c r="F552" s="345">
        <v>500</v>
      </c>
      <c r="G552" s="345" t="s">
        <v>2394</v>
      </c>
      <c r="H552" s="388"/>
      <c r="I552" s="421"/>
      <c r="J552" s="346"/>
      <c r="K552" s="375"/>
      <c r="L552" s="376"/>
      <c r="M552" s="374"/>
      <c r="N552" s="374"/>
      <c r="O552" s="374"/>
      <c r="P552" s="374"/>
      <c r="Q552" s="374"/>
      <c r="R552" s="373"/>
    </row>
    <row r="553" spans="1:18" s="347" customFormat="1" ht="36">
      <c r="A553" s="348"/>
      <c r="B553" s="349"/>
      <c r="C553" s="345" t="s">
        <v>3311</v>
      </c>
      <c r="D553" s="345" t="s">
        <v>2393</v>
      </c>
      <c r="E553" s="345" t="s">
        <v>513</v>
      </c>
      <c r="F553" s="345" t="s">
        <v>513</v>
      </c>
      <c r="G553" s="345" t="s">
        <v>2394</v>
      </c>
      <c r="H553" s="388"/>
      <c r="I553" s="421"/>
      <c r="J553" s="346"/>
      <c r="K553" s="375"/>
      <c r="L553" s="376"/>
      <c r="M553" s="374"/>
      <c r="N553" s="374"/>
      <c r="O553" s="374"/>
      <c r="P553" s="374"/>
      <c r="Q553" s="374"/>
      <c r="R553" s="373"/>
    </row>
    <row r="554" spans="1:18" s="347" customFormat="1" ht="72">
      <c r="A554" s="348"/>
      <c r="B554" s="349"/>
      <c r="C554" s="345" t="s">
        <v>3315</v>
      </c>
      <c r="D554" s="345" t="s">
        <v>2393</v>
      </c>
      <c r="E554" s="345">
        <v>500</v>
      </c>
      <c r="F554" s="345">
        <v>1000</v>
      </c>
      <c r="G554" s="345" t="s">
        <v>2394</v>
      </c>
      <c r="H554" s="388"/>
      <c r="I554" s="421"/>
      <c r="J554" s="346"/>
      <c r="K554" s="375"/>
      <c r="L554" s="376"/>
      <c r="M554" s="374"/>
      <c r="N554" s="374"/>
      <c r="O554" s="374"/>
      <c r="P554" s="374"/>
      <c r="Q554" s="374"/>
      <c r="R554" s="373"/>
    </row>
    <row r="555" spans="1:18" s="347" customFormat="1" ht="48">
      <c r="A555" s="348"/>
      <c r="B555" s="349"/>
      <c r="C555" s="345" t="s">
        <v>3316</v>
      </c>
      <c r="D555" s="345" t="s">
        <v>2393</v>
      </c>
      <c r="E555" s="345" t="s">
        <v>513</v>
      </c>
      <c r="F555" s="345" t="s">
        <v>513</v>
      </c>
      <c r="G555" s="345" t="s">
        <v>2394</v>
      </c>
      <c r="H555" s="388"/>
      <c r="I555" s="421"/>
      <c r="J555" s="346"/>
      <c r="K555" s="375"/>
      <c r="L555" s="376"/>
      <c r="M555" s="374"/>
      <c r="N555" s="374"/>
      <c r="O555" s="374"/>
      <c r="P555" s="374"/>
      <c r="Q555" s="374"/>
      <c r="R555" s="373"/>
    </row>
    <row r="556" spans="1:18" s="347" customFormat="1" ht="36">
      <c r="A556" s="348"/>
      <c r="B556" s="349"/>
      <c r="C556" s="345" t="s">
        <v>3317</v>
      </c>
      <c r="D556" s="345" t="s">
        <v>2393</v>
      </c>
      <c r="E556" s="345">
        <v>1000</v>
      </c>
      <c r="F556" s="345" t="s">
        <v>513</v>
      </c>
      <c r="G556" s="345" t="s">
        <v>2394</v>
      </c>
      <c r="H556" s="388"/>
      <c r="I556" s="421"/>
      <c r="J556" s="346"/>
      <c r="K556" s="375"/>
      <c r="L556" s="376"/>
      <c r="M556" s="374"/>
      <c r="N556" s="374"/>
      <c r="O556" s="374"/>
      <c r="P556" s="374"/>
      <c r="Q556" s="374"/>
      <c r="R556" s="373"/>
    </row>
    <row r="557" spans="1:18" s="347" customFormat="1" ht="12">
      <c r="A557" s="348" t="s">
        <v>1280</v>
      </c>
      <c r="B557" s="348" t="s">
        <v>2224</v>
      </c>
      <c r="C557" s="348"/>
      <c r="D557" s="348"/>
      <c r="E557" s="345">
        <v>1850</v>
      </c>
      <c r="F557" s="345">
        <v>2150</v>
      </c>
      <c r="G557" s="345" t="s">
        <v>720</v>
      </c>
      <c r="H557" s="388" t="s">
        <v>1721</v>
      </c>
      <c r="I557" s="421"/>
      <c r="J557" s="346"/>
      <c r="K557" s="375"/>
      <c r="L557" s="375"/>
      <c r="M557" s="375"/>
      <c r="N557" s="375"/>
      <c r="O557" s="374"/>
      <c r="P557" s="374"/>
      <c r="Q557" s="374"/>
      <c r="R557" s="373"/>
    </row>
    <row r="558" spans="1:18" s="347" customFormat="1" ht="12">
      <c r="A558" s="348"/>
      <c r="B558" s="349" t="s">
        <v>2223</v>
      </c>
      <c r="C558" s="349"/>
      <c r="D558" s="349"/>
      <c r="E558" s="345">
        <v>5300</v>
      </c>
      <c r="F558" s="345">
        <v>4200</v>
      </c>
      <c r="G558" s="345" t="s">
        <v>720</v>
      </c>
      <c r="H558" s="388" t="s">
        <v>2405</v>
      </c>
      <c r="I558" s="421"/>
      <c r="J558" s="346"/>
      <c r="K558" s="375"/>
      <c r="L558" s="376"/>
      <c r="M558" s="376"/>
      <c r="N558" s="376"/>
      <c r="O558" s="374"/>
      <c r="P558" s="374"/>
      <c r="Q558" s="374"/>
      <c r="R558" s="373"/>
    </row>
    <row r="559" spans="1:18" s="347" customFormat="1" ht="12">
      <c r="A559" s="390" t="s">
        <v>3242</v>
      </c>
      <c r="B559" s="405"/>
      <c r="C559" s="405"/>
      <c r="D559" s="405"/>
      <c r="E559" s="405"/>
      <c r="F559" s="405"/>
      <c r="G559" s="405"/>
      <c r="H559" s="391"/>
      <c r="I559" s="389"/>
      <c r="J559" s="346"/>
      <c r="K559" s="375"/>
      <c r="L559" s="375"/>
      <c r="M559" s="375"/>
      <c r="N559" s="375"/>
      <c r="O559" s="375"/>
      <c r="P559" s="375"/>
      <c r="Q559" s="375"/>
      <c r="R559" s="375"/>
    </row>
    <row r="560" spans="1:18" s="339" customFormat="1">
      <c r="A560" s="357"/>
      <c r="B560" s="357"/>
      <c r="C560" s="357"/>
      <c r="D560" s="357"/>
      <c r="E560" s="357"/>
      <c r="F560" s="357"/>
      <c r="G560" s="357"/>
      <c r="H560" s="357"/>
      <c r="I560" s="354"/>
      <c r="J560" s="122"/>
      <c r="K560" s="122"/>
    </row>
    <row r="561" spans="1:11" s="358" customFormat="1" ht="18.75">
      <c r="A561" s="155" t="s">
        <v>134</v>
      </c>
      <c r="B561" s="155"/>
      <c r="C561" s="155"/>
      <c r="D561" s="155"/>
      <c r="E561" s="155"/>
      <c r="F561" s="155"/>
      <c r="G561" s="155"/>
      <c r="H561" s="155"/>
      <c r="I561" s="155"/>
      <c r="J561" s="362"/>
      <c r="K561" s="362"/>
    </row>
    <row r="562" spans="1:11" s="358" customFormat="1">
      <c r="A562" s="340" t="s">
        <v>594</v>
      </c>
      <c r="B562" s="340" t="s">
        <v>595</v>
      </c>
      <c r="C562" s="340" t="s">
        <v>596</v>
      </c>
      <c r="D562" s="340" t="s">
        <v>597</v>
      </c>
      <c r="E562" s="340" t="s">
        <v>1266</v>
      </c>
      <c r="F562" s="340"/>
      <c r="G562" s="340"/>
      <c r="H562" s="340" t="s">
        <v>1267</v>
      </c>
      <c r="I562" s="340" t="s">
        <v>2303</v>
      </c>
      <c r="J562" s="362"/>
      <c r="K562" s="362"/>
    </row>
    <row r="563" spans="1:11" s="358" customFormat="1">
      <c r="A563" s="341"/>
      <c r="B563" s="341"/>
      <c r="C563" s="341"/>
      <c r="D563" s="341"/>
      <c r="E563" s="386" t="s">
        <v>3261</v>
      </c>
      <c r="F563" s="386" t="s">
        <v>2254</v>
      </c>
      <c r="G563" s="386" t="s">
        <v>2292</v>
      </c>
      <c r="H563" s="341"/>
      <c r="I563" s="341"/>
      <c r="J563" s="362"/>
      <c r="K563" s="362"/>
    </row>
    <row r="564" spans="1:11" s="347" customFormat="1" ht="12">
      <c r="A564" s="344">
        <v>1</v>
      </c>
      <c r="B564" s="344"/>
      <c r="C564" s="345" t="s">
        <v>1636</v>
      </c>
      <c r="D564" s="345" t="s">
        <v>2406</v>
      </c>
      <c r="E564" s="345">
        <v>150</v>
      </c>
      <c r="F564" s="345">
        <v>150</v>
      </c>
      <c r="G564" s="345">
        <v>150</v>
      </c>
      <c r="H564" s="345" t="s">
        <v>2394</v>
      </c>
      <c r="I564" s="344"/>
      <c r="J564" s="346"/>
      <c r="K564" s="346"/>
    </row>
    <row r="565" spans="1:11" s="347" customFormat="1" ht="12">
      <c r="A565" s="344">
        <v>2</v>
      </c>
      <c r="B565" s="344"/>
      <c r="C565" s="345" t="s">
        <v>2407</v>
      </c>
      <c r="D565" s="345" t="s">
        <v>2406</v>
      </c>
      <c r="E565" s="345">
        <v>150</v>
      </c>
      <c r="F565" s="345">
        <v>150</v>
      </c>
      <c r="G565" s="345">
        <v>150</v>
      </c>
      <c r="H565" s="345" t="s">
        <v>2394</v>
      </c>
      <c r="I565" s="344"/>
      <c r="J565" s="346"/>
      <c r="K565" s="346"/>
    </row>
    <row r="566" spans="1:11" s="347" customFormat="1" ht="12">
      <c r="A566" s="380">
        <v>3</v>
      </c>
      <c r="B566" s="349" t="s">
        <v>705</v>
      </c>
      <c r="C566" s="345" t="s">
        <v>2213</v>
      </c>
      <c r="D566" s="345" t="s">
        <v>2406</v>
      </c>
      <c r="E566" s="345">
        <v>400</v>
      </c>
      <c r="F566" s="345">
        <v>400</v>
      </c>
      <c r="G566" s="345">
        <v>400</v>
      </c>
      <c r="H566" s="345" t="s">
        <v>2394</v>
      </c>
      <c r="I566" s="344"/>
      <c r="J566" s="346"/>
      <c r="K566" s="346"/>
    </row>
    <row r="567" spans="1:11" s="347" customFormat="1" ht="60">
      <c r="A567" s="397"/>
      <c r="B567" s="349"/>
      <c r="C567" s="345" t="s">
        <v>2310</v>
      </c>
      <c r="D567" s="345" t="s">
        <v>2406</v>
      </c>
      <c r="E567" s="345" t="s">
        <v>3318</v>
      </c>
      <c r="F567" s="345" t="s">
        <v>3318</v>
      </c>
      <c r="G567" s="345" t="s">
        <v>3318</v>
      </c>
      <c r="H567" s="345" t="s">
        <v>2394</v>
      </c>
      <c r="I567" s="344"/>
      <c r="J567" s="346"/>
      <c r="K567" s="346"/>
    </row>
    <row r="568" spans="1:11" s="347" customFormat="1" ht="60">
      <c r="A568" s="397"/>
      <c r="B568" s="349"/>
      <c r="C568" s="345" t="s">
        <v>2283</v>
      </c>
      <c r="D568" s="345" t="s">
        <v>2406</v>
      </c>
      <c r="E568" s="345" t="s">
        <v>3319</v>
      </c>
      <c r="F568" s="345" t="s">
        <v>3319</v>
      </c>
      <c r="G568" s="345" t="s">
        <v>3319</v>
      </c>
      <c r="H568" s="345" t="s">
        <v>2394</v>
      </c>
      <c r="I568" s="344"/>
      <c r="J568" s="346"/>
      <c r="K568" s="346"/>
    </row>
    <row r="569" spans="1:11" s="347" customFormat="1" ht="60">
      <c r="A569" s="381"/>
      <c r="B569" s="349"/>
      <c r="C569" s="345" t="s">
        <v>2214</v>
      </c>
      <c r="D569" s="345" t="s">
        <v>2406</v>
      </c>
      <c r="E569" s="345" t="s">
        <v>3318</v>
      </c>
      <c r="F569" s="345" t="s">
        <v>3318</v>
      </c>
      <c r="G569" s="345" t="s">
        <v>3318</v>
      </c>
      <c r="H569" s="345" t="s">
        <v>2394</v>
      </c>
      <c r="I569" s="344"/>
      <c r="J569" s="346"/>
      <c r="K569" s="346"/>
    </row>
    <row r="570" spans="1:11" s="347" customFormat="1" ht="12">
      <c r="A570" s="344">
        <v>4</v>
      </c>
      <c r="B570" s="344"/>
      <c r="C570" s="344" t="s">
        <v>2334</v>
      </c>
      <c r="D570" s="345" t="s">
        <v>2406</v>
      </c>
      <c r="E570" s="345">
        <v>150</v>
      </c>
      <c r="F570" s="345" t="s">
        <v>513</v>
      </c>
      <c r="G570" s="345" t="s">
        <v>513</v>
      </c>
      <c r="H570" s="345" t="s">
        <v>2394</v>
      </c>
      <c r="I570" s="344"/>
      <c r="J570" s="346"/>
      <c r="K570" s="346"/>
    </row>
    <row r="571" spans="1:11" s="347" customFormat="1" ht="12">
      <c r="A571" s="348">
        <v>5</v>
      </c>
      <c r="B571" s="349" t="s">
        <v>577</v>
      </c>
      <c r="C571" s="345" t="s">
        <v>2213</v>
      </c>
      <c r="D571" s="345" t="s">
        <v>2406</v>
      </c>
      <c r="E571" s="345">
        <v>150</v>
      </c>
      <c r="F571" s="345">
        <v>150</v>
      </c>
      <c r="G571" s="345">
        <v>150</v>
      </c>
      <c r="H571" s="345" t="s">
        <v>2394</v>
      </c>
      <c r="I571" s="344"/>
      <c r="J571" s="346"/>
      <c r="K571" s="346"/>
    </row>
    <row r="572" spans="1:11" s="347" customFormat="1" ht="24">
      <c r="A572" s="348"/>
      <c r="B572" s="349"/>
      <c r="C572" s="345" t="s">
        <v>2375</v>
      </c>
      <c r="D572" s="345" t="s">
        <v>2406</v>
      </c>
      <c r="E572" s="345">
        <v>200</v>
      </c>
      <c r="F572" s="345">
        <v>200</v>
      </c>
      <c r="G572" s="345">
        <v>200</v>
      </c>
      <c r="H572" s="345" t="s">
        <v>2394</v>
      </c>
      <c r="I572" s="344"/>
      <c r="J572" s="346"/>
      <c r="K572" s="346"/>
    </row>
    <row r="573" spans="1:11" s="347" customFormat="1" ht="24">
      <c r="A573" s="348"/>
      <c r="B573" s="349"/>
      <c r="C573" s="345" t="s">
        <v>2376</v>
      </c>
      <c r="D573" s="345" t="s">
        <v>2406</v>
      </c>
      <c r="E573" s="345">
        <v>200</v>
      </c>
      <c r="F573" s="345">
        <v>200</v>
      </c>
      <c r="G573" s="345">
        <v>200</v>
      </c>
      <c r="H573" s="345" t="s">
        <v>2394</v>
      </c>
      <c r="I573" s="344"/>
      <c r="J573" s="346"/>
      <c r="K573" s="346"/>
    </row>
    <row r="574" spans="1:11" s="347" customFormat="1" ht="24">
      <c r="A574" s="348"/>
      <c r="B574" s="349"/>
      <c r="C574" s="345" t="s">
        <v>2377</v>
      </c>
      <c r="D574" s="345" t="s">
        <v>2406</v>
      </c>
      <c r="E574" s="345">
        <v>200</v>
      </c>
      <c r="F574" s="345">
        <v>200</v>
      </c>
      <c r="G574" s="345">
        <v>200</v>
      </c>
      <c r="H574" s="345" t="s">
        <v>2394</v>
      </c>
      <c r="I574" s="344"/>
      <c r="J574" s="346"/>
      <c r="K574" s="346"/>
    </row>
    <row r="575" spans="1:11" s="347" customFormat="1" ht="24">
      <c r="A575" s="348"/>
      <c r="B575" s="349"/>
      <c r="C575" s="345" t="s">
        <v>2408</v>
      </c>
      <c r="D575" s="345" t="s">
        <v>2406</v>
      </c>
      <c r="E575" s="345">
        <v>200</v>
      </c>
      <c r="F575" s="345">
        <v>200</v>
      </c>
      <c r="G575" s="345">
        <v>200</v>
      </c>
      <c r="H575" s="345" t="s">
        <v>2394</v>
      </c>
      <c r="I575" s="344"/>
      <c r="J575" s="346"/>
      <c r="K575" s="346"/>
    </row>
    <row r="576" spans="1:11" s="347" customFormat="1" ht="12">
      <c r="A576" s="348">
        <v>6</v>
      </c>
      <c r="B576" s="349" t="s">
        <v>1580</v>
      </c>
      <c r="C576" s="345" t="s">
        <v>2213</v>
      </c>
      <c r="D576" s="345" t="s">
        <v>2406</v>
      </c>
      <c r="E576" s="345">
        <v>150</v>
      </c>
      <c r="F576" s="345">
        <v>150</v>
      </c>
      <c r="G576" s="345">
        <v>150</v>
      </c>
      <c r="H576" s="345" t="s">
        <v>2394</v>
      </c>
      <c r="I576" s="344"/>
      <c r="J576" s="346"/>
      <c r="K576" s="346"/>
    </row>
    <row r="577" spans="1:11" s="347" customFormat="1" ht="24">
      <c r="A577" s="348"/>
      <c r="B577" s="349"/>
      <c r="C577" s="345" t="s">
        <v>2375</v>
      </c>
      <c r="D577" s="345" t="s">
        <v>2406</v>
      </c>
      <c r="E577" s="345">
        <v>200</v>
      </c>
      <c r="F577" s="345">
        <v>200</v>
      </c>
      <c r="G577" s="345">
        <v>200</v>
      </c>
      <c r="H577" s="345" t="s">
        <v>2394</v>
      </c>
      <c r="I577" s="344"/>
      <c r="J577" s="346"/>
      <c r="K577" s="346"/>
    </row>
    <row r="578" spans="1:11" s="347" customFormat="1" ht="24">
      <c r="A578" s="348"/>
      <c r="B578" s="349"/>
      <c r="C578" s="345" t="s">
        <v>2376</v>
      </c>
      <c r="D578" s="345" t="s">
        <v>2406</v>
      </c>
      <c r="E578" s="345">
        <v>200</v>
      </c>
      <c r="F578" s="345">
        <v>200</v>
      </c>
      <c r="G578" s="345">
        <v>200</v>
      </c>
      <c r="H578" s="345" t="s">
        <v>2394</v>
      </c>
      <c r="I578" s="344"/>
      <c r="J578" s="346"/>
      <c r="K578" s="346"/>
    </row>
    <row r="579" spans="1:11" s="347" customFormat="1" ht="24">
      <c r="A579" s="348"/>
      <c r="B579" s="349"/>
      <c r="C579" s="345" t="s">
        <v>2377</v>
      </c>
      <c r="D579" s="345" t="s">
        <v>2406</v>
      </c>
      <c r="E579" s="345">
        <v>200</v>
      </c>
      <c r="F579" s="345">
        <v>200</v>
      </c>
      <c r="G579" s="345">
        <v>200</v>
      </c>
      <c r="H579" s="345" t="s">
        <v>2394</v>
      </c>
      <c r="I579" s="344"/>
      <c r="J579" s="346"/>
      <c r="K579" s="346"/>
    </row>
    <row r="580" spans="1:11" s="347" customFormat="1" ht="24">
      <c r="A580" s="348"/>
      <c r="B580" s="349"/>
      <c r="C580" s="345" t="s">
        <v>2408</v>
      </c>
      <c r="D580" s="345" t="s">
        <v>2406</v>
      </c>
      <c r="E580" s="345">
        <v>200</v>
      </c>
      <c r="F580" s="345">
        <v>200</v>
      </c>
      <c r="G580" s="345">
        <v>200</v>
      </c>
      <c r="H580" s="345" t="s">
        <v>2394</v>
      </c>
      <c r="I580" s="344"/>
      <c r="J580" s="346"/>
      <c r="K580" s="346"/>
    </row>
    <row r="581" spans="1:11" s="347" customFormat="1" ht="12">
      <c r="A581" s="348"/>
      <c r="B581" s="349"/>
      <c r="C581" s="348" t="s">
        <v>3320</v>
      </c>
      <c r="D581" s="348"/>
      <c r="E581" s="348"/>
      <c r="F581" s="348"/>
      <c r="G581" s="348"/>
      <c r="H581" s="345"/>
      <c r="I581" s="344"/>
      <c r="J581" s="346"/>
      <c r="K581" s="346"/>
    </row>
    <row r="582" spans="1:11" s="347" customFormat="1" ht="12">
      <c r="A582" s="344">
        <v>7</v>
      </c>
      <c r="B582" s="344"/>
      <c r="C582" s="345" t="s">
        <v>717</v>
      </c>
      <c r="D582" s="345" t="s">
        <v>2406</v>
      </c>
      <c r="E582" s="345">
        <v>150</v>
      </c>
      <c r="F582" s="345">
        <v>150</v>
      </c>
      <c r="G582" s="345">
        <v>150</v>
      </c>
      <c r="H582" s="345" t="s">
        <v>2394</v>
      </c>
      <c r="I582" s="344"/>
      <c r="J582" s="346"/>
      <c r="K582" s="346"/>
    </row>
    <row r="583" spans="1:11" s="347" customFormat="1" ht="12">
      <c r="A583" s="344">
        <v>8</v>
      </c>
      <c r="B583" s="344"/>
      <c r="C583" s="345" t="s">
        <v>2365</v>
      </c>
      <c r="D583" s="345" t="s">
        <v>2406</v>
      </c>
      <c r="E583" s="345" t="s">
        <v>513</v>
      </c>
      <c r="F583" s="345">
        <v>500</v>
      </c>
      <c r="G583" s="345">
        <v>500</v>
      </c>
      <c r="H583" s="345" t="s">
        <v>2394</v>
      </c>
      <c r="I583" s="344"/>
      <c r="J583" s="346"/>
      <c r="K583" s="346"/>
    </row>
    <row r="584" spans="1:11" s="347" customFormat="1" ht="12">
      <c r="A584" s="348" t="s">
        <v>1280</v>
      </c>
      <c r="B584" s="348" t="s">
        <v>2284</v>
      </c>
      <c r="C584" s="348"/>
      <c r="D584" s="348"/>
      <c r="E584" s="345">
        <v>1150</v>
      </c>
      <c r="F584" s="345">
        <v>1300</v>
      </c>
      <c r="G584" s="345">
        <v>1300</v>
      </c>
      <c r="H584" s="345" t="s">
        <v>1643</v>
      </c>
      <c r="I584" s="344" t="s">
        <v>1315</v>
      </c>
      <c r="J584" s="346"/>
      <c r="K584" s="346"/>
    </row>
    <row r="585" spans="1:11" s="347" customFormat="1" ht="12">
      <c r="A585" s="348"/>
      <c r="B585" s="348" t="s">
        <v>2223</v>
      </c>
      <c r="C585" s="348"/>
      <c r="D585" s="348"/>
      <c r="E585" s="345">
        <v>6812</v>
      </c>
      <c r="F585" s="345">
        <v>7162</v>
      </c>
      <c r="G585" s="345">
        <v>7162</v>
      </c>
      <c r="H585" s="345" t="s">
        <v>720</v>
      </c>
      <c r="I585" s="344" t="s">
        <v>948</v>
      </c>
      <c r="J585" s="346"/>
      <c r="K585" s="346"/>
    </row>
    <row r="586" spans="1:11" s="347" customFormat="1" ht="12">
      <c r="A586" s="409" t="s">
        <v>3242</v>
      </c>
      <c r="B586" s="409"/>
      <c r="C586" s="409"/>
      <c r="D586" s="409"/>
      <c r="E586" s="409"/>
      <c r="F586" s="409"/>
      <c r="G586" s="409"/>
      <c r="H586" s="409"/>
      <c r="I586" s="409"/>
      <c r="J586" s="346"/>
      <c r="K586" s="346"/>
    </row>
    <row r="587" spans="1:11" s="339" customFormat="1">
      <c r="A587" s="357"/>
      <c r="B587" s="357"/>
      <c r="C587" s="357"/>
      <c r="D587" s="357"/>
      <c r="E587" s="357"/>
      <c r="F587" s="357"/>
      <c r="G587" s="357"/>
      <c r="H587" s="365"/>
      <c r="I587" s="365"/>
      <c r="J587" s="122"/>
      <c r="K587" s="122"/>
    </row>
    <row r="588" spans="1:11" s="358" customFormat="1" ht="18.75">
      <c r="A588" s="383" t="s">
        <v>135</v>
      </c>
      <c r="B588" s="198"/>
      <c r="C588" s="198"/>
      <c r="D588" s="198"/>
      <c r="E588" s="198"/>
      <c r="F588" s="198"/>
      <c r="G588" s="394"/>
      <c r="H588" s="384"/>
      <c r="I588" s="366"/>
      <c r="J588" s="362"/>
      <c r="K588" s="362"/>
    </row>
    <row r="589" spans="1:11" s="358" customFormat="1" ht="36">
      <c r="A589" s="8" t="s">
        <v>594</v>
      </c>
      <c r="B589" s="8" t="s">
        <v>595</v>
      </c>
      <c r="C589" s="8" t="s">
        <v>596</v>
      </c>
      <c r="D589" s="8" t="s">
        <v>597</v>
      </c>
      <c r="E589" s="414" t="s">
        <v>1266</v>
      </c>
      <c r="F589" s="8" t="s">
        <v>1267</v>
      </c>
      <c r="G589" s="414" t="s">
        <v>2303</v>
      </c>
      <c r="H589" s="385"/>
      <c r="J589" s="362"/>
      <c r="K589" s="362"/>
    </row>
    <row r="590" spans="1:11" s="347" customFormat="1" ht="12">
      <c r="A590" s="344"/>
      <c r="B590" s="344"/>
      <c r="C590" s="345" t="s">
        <v>2208</v>
      </c>
      <c r="D590" s="345" t="s">
        <v>2409</v>
      </c>
      <c r="E590" s="344">
        <v>150</v>
      </c>
      <c r="F590" s="345" t="s">
        <v>2206</v>
      </c>
      <c r="G590" s="388"/>
      <c r="H590" s="389"/>
      <c r="J590" s="346"/>
      <c r="K590" s="346"/>
    </row>
    <row r="591" spans="1:11" s="347" customFormat="1" ht="12">
      <c r="A591" s="344"/>
      <c r="B591" s="344"/>
      <c r="C591" s="345" t="s">
        <v>2410</v>
      </c>
      <c r="D591" s="345" t="s">
        <v>2409</v>
      </c>
      <c r="E591" s="344">
        <v>150</v>
      </c>
      <c r="F591" s="345" t="s">
        <v>2206</v>
      </c>
      <c r="G591" s="388"/>
      <c r="H591" s="389"/>
      <c r="J591" s="346"/>
      <c r="K591" s="346"/>
    </row>
    <row r="592" spans="1:11" s="347" customFormat="1" ht="12">
      <c r="A592" s="344"/>
      <c r="B592" s="344"/>
      <c r="C592" s="345" t="s">
        <v>2334</v>
      </c>
      <c r="D592" s="345" t="s">
        <v>2409</v>
      </c>
      <c r="E592" s="344">
        <v>150</v>
      </c>
      <c r="F592" s="345" t="s">
        <v>2206</v>
      </c>
      <c r="G592" s="388"/>
      <c r="H592" s="389"/>
      <c r="J592" s="346"/>
      <c r="K592" s="346"/>
    </row>
    <row r="593" spans="1:11" s="347" customFormat="1" ht="12">
      <c r="A593" s="344"/>
      <c r="B593" s="344"/>
      <c r="C593" s="345" t="s">
        <v>2333</v>
      </c>
      <c r="D593" s="345" t="s">
        <v>2409</v>
      </c>
      <c r="E593" s="344">
        <v>150</v>
      </c>
      <c r="F593" s="345" t="s">
        <v>2206</v>
      </c>
      <c r="G593" s="388"/>
      <c r="H593" s="389"/>
      <c r="J593" s="346"/>
      <c r="K593" s="346"/>
    </row>
    <row r="594" spans="1:11" s="347" customFormat="1" ht="24">
      <c r="A594" s="348"/>
      <c r="B594" s="349" t="s">
        <v>561</v>
      </c>
      <c r="C594" s="345" t="s">
        <v>3321</v>
      </c>
      <c r="D594" s="345" t="s">
        <v>2409</v>
      </c>
      <c r="E594" s="344">
        <v>200</v>
      </c>
      <c r="F594" s="345" t="s">
        <v>2206</v>
      </c>
      <c r="G594" s="388"/>
      <c r="H594" s="389"/>
      <c r="J594" s="346"/>
      <c r="K594" s="346"/>
    </row>
    <row r="595" spans="1:11" s="347" customFormat="1" ht="12">
      <c r="A595" s="348"/>
      <c r="B595" s="349"/>
      <c r="C595" s="345" t="s">
        <v>3322</v>
      </c>
      <c r="D595" s="345" t="s">
        <v>2409</v>
      </c>
      <c r="E595" s="344">
        <v>300</v>
      </c>
      <c r="F595" s="345" t="s">
        <v>2206</v>
      </c>
      <c r="G595" s="388"/>
      <c r="H595" s="389"/>
      <c r="J595" s="346"/>
      <c r="K595" s="346"/>
    </row>
    <row r="596" spans="1:11" s="347" customFormat="1" ht="12">
      <c r="A596" s="348"/>
      <c r="B596" s="349"/>
      <c r="C596" s="345" t="s">
        <v>2411</v>
      </c>
      <c r="D596" s="345" t="s">
        <v>2409</v>
      </c>
      <c r="E596" s="344">
        <v>200</v>
      </c>
      <c r="F596" s="345" t="s">
        <v>2206</v>
      </c>
      <c r="G596" s="388"/>
      <c r="H596" s="389"/>
      <c r="J596" s="346"/>
      <c r="K596" s="346"/>
    </row>
    <row r="597" spans="1:11" s="347" customFormat="1" ht="12">
      <c r="A597" s="344"/>
      <c r="B597" s="344"/>
      <c r="C597" s="345" t="s">
        <v>2235</v>
      </c>
      <c r="D597" s="345" t="s">
        <v>2409</v>
      </c>
      <c r="E597" s="344">
        <v>200</v>
      </c>
      <c r="F597" s="345" t="s">
        <v>2206</v>
      </c>
      <c r="G597" s="388"/>
      <c r="H597" s="389"/>
      <c r="J597" s="346"/>
      <c r="K597" s="346"/>
    </row>
    <row r="598" spans="1:11" s="347" customFormat="1" ht="12">
      <c r="A598" s="348"/>
      <c r="B598" s="349" t="s">
        <v>2412</v>
      </c>
      <c r="C598" s="345" t="s">
        <v>495</v>
      </c>
      <c r="D598" s="345" t="s">
        <v>2409</v>
      </c>
      <c r="E598" s="344">
        <v>20</v>
      </c>
      <c r="F598" s="345" t="s">
        <v>2206</v>
      </c>
      <c r="G598" s="388"/>
      <c r="H598" s="389"/>
      <c r="J598" s="346"/>
      <c r="K598" s="346"/>
    </row>
    <row r="599" spans="1:11" s="347" customFormat="1" ht="12">
      <c r="A599" s="348"/>
      <c r="B599" s="349"/>
      <c r="C599" s="345" t="s">
        <v>561</v>
      </c>
      <c r="D599" s="345" t="s">
        <v>2409</v>
      </c>
      <c r="E599" s="344">
        <v>150</v>
      </c>
      <c r="F599" s="345" t="s">
        <v>2206</v>
      </c>
      <c r="G599" s="388"/>
      <c r="H599" s="389"/>
      <c r="J599" s="346"/>
      <c r="K599" s="346"/>
    </row>
    <row r="600" spans="1:11" s="347" customFormat="1" ht="12">
      <c r="A600" s="348"/>
      <c r="B600" s="349"/>
      <c r="C600" s="390" t="s">
        <v>3323</v>
      </c>
      <c r="D600" s="405"/>
      <c r="E600" s="391"/>
      <c r="F600" s="345" t="s">
        <v>2206</v>
      </c>
      <c r="G600" s="388"/>
      <c r="H600" s="389"/>
      <c r="J600" s="346"/>
      <c r="K600" s="346"/>
    </row>
    <row r="601" spans="1:11" s="347" customFormat="1" ht="12">
      <c r="A601" s="344"/>
      <c r="B601" s="344"/>
      <c r="C601" s="344" t="s">
        <v>2413</v>
      </c>
      <c r="D601" s="345" t="s">
        <v>2409</v>
      </c>
      <c r="E601" s="344">
        <v>200</v>
      </c>
      <c r="F601" s="345" t="s">
        <v>2206</v>
      </c>
      <c r="G601" s="388"/>
      <c r="H601" s="389"/>
      <c r="J601" s="346"/>
      <c r="K601" s="346"/>
    </row>
    <row r="602" spans="1:11" s="347" customFormat="1" ht="12">
      <c r="A602" s="348"/>
      <c r="B602" s="349" t="s">
        <v>1894</v>
      </c>
      <c r="C602" s="345" t="s">
        <v>2220</v>
      </c>
      <c r="D602" s="345" t="s">
        <v>2409</v>
      </c>
      <c r="E602" s="344">
        <v>200</v>
      </c>
      <c r="F602" s="345" t="s">
        <v>2206</v>
      </c>
      <c r="G602" s="388"/>
      <c r="H602" s="389"/>
      <c r="J602" s="346"/>
      <c r="K602" s="346"/>
    </row>
    <row r="603" spans="1:11" s="347" customFormat="1" ht="24">
      <c r="A603" s="348"/>
      <c r="B603" s="349"/>
      <c r="C603" s="345" t="s">
        <v>2414</v>
      </c>
      <c r="D603" s="345" t="s">
        <v>2409</v>
      </c>
      <c r="E603" s="344">
        <v>200</v>
      </c>
      <c r="F603" s="345" t="s">
        <v>2206</v>
      </c>
      <c r="G603" s="388"/>
      <c r="H603" s="389"/>
      <c r="J603" s="346"/>
      <c r="K603" s="346"/>
    </row>
    <row r="604" spans="1:11" s="347" customFormat="1" ht="12">
      <c r="A604" s="348"/>
      <c r="B604" s="349"/>
      <c r="C604" s="345" t="s">
        <v>2334</v>
      </c>
      <c r="D604" s="345" t="s">
        <v>2409</v>
      </c>
      <c r="E604" s="344">
        <v>150</v>
      </c>
      <c r="F604" s="345" t="s">
        <v>2206</v>
      </c>
      <c r="G604" s="388"/>
      <c r="H604" s="389"/>
      <c r="J604" s="346"/>
      <c r="K604" s="346"/>
    </row>
    <row r="605" spans="1:11" s="347" customFormat="1" ht="12">
      <c r="A605" s="348"/>
      <c r="B605" s="349"/>
      <c r="C605" s="390" t="s">
        <v>3241</v>
      </c>
      <c r="D605" s="405"/>
      <c r="E605" s="391"/>
      <c r="F605" s="345" t="s">
        <v>2206</v>
      </c>
      <c r="G605" s="388"/>
      <c r="H605" s="389"/>
      <c r="J605" s="346"/>
      <c r="K605" s="346"/>
    </row>
    <row r="606" spans="1:11" s="347" customFormat="1" ht="12">
      <c r="A606" s="344"/>
      <c r="B606" s="344"/>
      <c r="C606" s="345" t="s">
        <v>2415</v>
      </c>
      <c r="D606" s="345" t="s">
        <v>2409</v>
      </c>
      <c r="E606" s="344">
        <v>200</v>
      </c>
      <c r="F606" s="345" t="s">
        <v>2206</v>
      </c>
      <c r="G606" s="388"/>
      <c r="H606" s="389"/>
      <c r="J606" s="346"/>
      <c r="K606" s="346"/>
    </row>
    <row r="607" spans="1:11" s="347" customFormat="1" ht="12">
      <c r="A607" s="348" t="s">
        <v>1280</v>
      </c>
      <c r="B607" s="390" t="s">
        <v>2224</v>
      </c>
      <c r="C607" s="405"/>
      <c r="D607" s="391"/>
      <c r="E607" s="344">
        <v>1000</v>
      </c>
      <c r="F607" s="345" t="s">
        <v>3228</v>
      </c>
      <c r="G607" s="388" t="s">
        <v>1387</v>
      </c>
      <c r="H607" s="389"/>
      <c r="J607" s="346"/>
      <c r="K607" s="346"/>
    </row>
    <row r="608" spans="1:11" s="347" customFormat="1" ht="12">
      <c r="A608" s="348"/>
      <c r="B608" s="390" t="s">
        <v>2223</v>
      </c>
      <c r="C608" s="405"/>
      <c r="D608" s="391"/>
      <c r="E608" s="344">
        <v>4522</v>
      </c>
      <c r="F608" s="345" t="s">
        <v>3228</v>
      </c>
      <c r="G608" s="388" t="s">
        <v>948</v>
      </c>
      <c r="H608" s="389"/>
      <c r="J608" s="346"/>
      <c r="K608" s="346"/>
    </row>
    <row r="609" spans="1:11" s="347" customFormat="1" ht="12">
      <c r="A609" s="392" t="s">
        <v>3242</v>
      </c>
      <c r="B609" s="393"/>
      <c r="C609" s="393"/>
      <c r="D609" s="393"/>
      <c r="E609" s="393"/>
      <c r="F609" s="393"/>
      <c r="G609" s="396"/>
      <c r="H609" s="389"/>
      <c r="J609" s="346"/>
      <c r="K609" s="346"/>
    </row>
    <row r="610" spans="1:11" s="339" customFormat="1">
      <c r="A610" s="357"/>
      <c r="B610" s="357"/>
      <c r="C610" s="357"/>
      <c r="D610" s="357"/>
      <c r="E610" s="357"/>
      <c r="F610" s="357"/>
      <c r="G610" s="357"/>
      <c r="H610" s="377"/>
      <c r="I610" s="377"/>
      <c r="J610" s="122"/>
      <c r="K610" s="122"/>
    </row>
    <row r="611" spans="1:11" s="358" customFormat="1" ht="18.75">
      <c r="A611" s="383" t="s">
        <v>136</v>
      </c>
      <c r="B611" s="198"/>
      <c r="C611" s="198"/>
      <c r="D611" s="198"/>
      <c r="E611" s="198"/>
      <c r="F611" s="198"/>
      <c r="G611" s="394"/>
      <c r="H611" s="384"/>
      <c r="I611" s="366"/>
      <c r="J611" s="362"/>
      <c r="K611" s="362"/>
    </row>
    <row r="612" spans="1:11" s="358" customFormat="1" ht="36">
      <c r="A612" s="8" t="s">
        <v>594</v>
      </c>
      <c r="B612" s="8" t="s">
        <v>595</v>
      </c>
      <c r="C612" s="8" t="s">
        <v>596</v>
      </c>
      <c r="D612" s="8" t="s">
        <v>597</v>
      </c>
      <c r="E612" s="422" t="s">
        <v>1266</v>
      </c>
      <c r="F612" s="8" t="s">
        <v>1267</v>
      </c>
      <c r="G612" s="414" t="s">
        <v>2303</v>
      </c>
      <c r="H612" s="385"/>
      <c r="J612" s="362"/>
      <c r="K612" s="362"/>
    </row>
    <row r="613" spans="1:11" s="347" customFormat="1" ht="12">
      <c r="A613" s="407">
        <v>1</v>
      </c>
      <c r="B613" s="407" t="s">
        <v>561</v>
      </c>
      <c r="C613" s="423" t="s">
        <v>2416</v>
      </c>
      <c r="D613" s="344" t="s">
        <v>2417</v>
      </c>
      <c r="E613" s="423">
        <v>150</v>
      </c>
      <c r="F613" s="345" t="s">
        <v>2206</v>
      </c>
      <c r="G613" s="388"/>
      <c r="H613" s="389"/>
      <c r="J613" s="346"/>
      <c r="K613" s="346"/>
    </row>
    <row r="614" spans="1:11" s="347" customFormat="1" ht="12">
      <c r="A614" s="344">
        <v>2</v>
      </c>
      <c r="B614" s="344"/>
      <c r="C614" s="345" t="s">
        <v>2418</v>
      </c>
      <c r="D614" s="344" t="s">
        <v>2417</v>
      </c>
      <c r="E614" s="345">
        <v>150</v>
      </c>
      <c r="F614" s="345" t="s">
        <v>2206</v>
      </c>
      <c r="G614" s="388"/>
      <c r="H614" s="389"/>
      <c r="J614" s="346"/>
      <c r="K614" s="346"/>
    </row>
    <row r="615" spans="1:11" s="347" customFormat="1" ht="24">
      <c r="A615" s="344">
        <v>3</v>
      </c>
      <c r="B615" s="344"/>
      <c r="C615" s="345" t="s">
        <v>2419</v>
      </c>
      <c r="D615" s="344" t="s">
        <v>2417</v>
      </c>
      <c r="E615" s="345">
        <v>250</v>
      </c>
      <c r="F615" s="345" t="s">
        <v>2206</v>
      </c>
      <c r="G615" s="388"/>
      <c r="H615" s="389"/>
      <c r="J615" s="346"/>
      <c r="K615" s="346"/>
    </row>
    <row r="616" spans="1:11" s="347" customFormat="1" ht="24">
      <c r="A616" s="344">
        <v>4</v>
      </c>
      <c r="B616" s="344"/>
      <c r="C616" s="345" t="s">
        <v>2420</v>
      </c>
      <c r="D616" s="344" t="s">
        <v>2417</v>
      </c>
      <c r="E616" s="345">
        <v>900</v>
      </c>
      <c r="F616" s="345" t="s">
        <v>2206</v>
      </c>
      <c r="G616" s="388"/>
      <c r="H616" s="389"/>
      <c r="J616" s="346"/>
      <c r="K616" s="346"/>
    </row>
    <row r="617" spans="1:11" s="347" customFormat="1" ht="12">
      <c r="A617" s="344">
        <v>5</v>
      </c>
      <c r="B617" s="344"/>
      <c r="C617" s="345" t="s">
        <v>2421</v>
      </c>
      <c r="D617" s="344" t="s">
        <v>2417</v>
      </c>
      <c r="E617" s="345">
        <v>200</v>
      </c>
      <c r="F617" s="345" t="s">
        <v>2206</v>
      </c>
      <c r="G617" s="388"/>
      <c r="H617" s="389"/>
      <c r="J617" s="346"/>
      <c r="K617" s="346"/>
    </row>
    <row r="618" spans="1:11" s="347" customFormat="1" ht="12">
      <c r="A618" s="344">
        <v>6</v>
      </c>
      <c r="B618" s="344"/>
      <c r="C618" s="345" t="s">
        <v>2216</v>
      </c>
      <c r="D618" s="344" t="s">
        <v>2417</v>
      </c>
      <c r="E618" s="345">
        <v>200</v>
      </c>
      <c r="F618" s="345" t="s">
        <v>2206</v>
      </c>
      <c r="G618" s="388"/>
      <c r="H618" s="389"/>
      <c r="J618" s="346"/>
      <c r="K618" s="346"/>
    </row>
    <row r="619" spans="1:11" s="347" customFormat="1" ht="12">
      <c r="A619" s="344"/>
      <c r="B619" s="390" t="s">
        <v>2223</v>
      </c>
      <c r="C619" s="405"/>
      <c r="D619" s="391"/>
      <c r="E619" s="345">
        <v>1850</v>
      </c>
      <c r="F619" s="345" t="s">
        <v>3228</v>
      </c>
      <c r="G619" s="388" t="s">
        <v>948</v>
      </c>
      <c r="H619" s="389"/>
      <c r="J619" s="346"/>
      <c r="K619" s="346"/>
    </row>
    <row r="620" spans="1:11" s="347" customFormat="1" ht="12">
      <c r="A620" s="350" t="s">
        <v>2422</v>
      </c>
      <c r="B620" s="351"/>
      <c r="C620" s="351"/>
      <c r="D620" s="351"/>
      <c r="E620" s="351"/>
      <c r="F620" s="351"/>
      <c r="G620" s="352"/>
      <c r="H620" s="424"/>
      <c r="I620" s="353"/>
      <c r="J620" s="346"/>
      <c r="K620" s="346"/>
    </row>
    <row r="621" spans="1:11" s="347" customFormat="1" ht="12">
      <c r="A621" s="392" t="s">
        <v>3242</v>
      </c>
      <c r="B621" s="393"/>
      <c r="C621" s="393"/>
      <c r="D621" s="393"/>
      <c r="E621" s="393"/>
      <c r="F621" s="393"/>
      <c r="G621" s="396"/>
      <c r="H621" s="389"/>
      <c r="J621" s="346"/>
      <c r="K621" s="346"/>
    </row>
    <row r="622" spans="1:11" s="339" customFormat="1">
      <c r="A622" s="357"/>
      <c r="B622" s="357"/>
      <c r="C622" s="357"/>
      <c r="D622" s="357"/>
      <c r="E622" s="357"/>
      <c r="F622" s="357"/>
      <c r="G622" s="357"/>
      <c r="H622" s="354"/>
      <c r="I622" s="354"/>
      <c r="J622" s="122"/>
      <c r="K622" s="122"/>
    </row>
    <row r="623" spans="1:11" s="358" customFormat="1" ht="18.75">
      <c r="A623" s="155" t="s">
        <v>137</v>
      </c>
      <c r="B623" s="155"/>
      <c r="C623" s="155"/>
      <c r="D623" s="155"/>
      <c r="E623" s="155"/>
      <c r="F623" s="155"/>
      <c r="G623" s="155"/>
      <c r="H623" s="155"/>
      <c r="I623" s="155"/>
      <c r="J623" s="362"/>
      <c r="K623" s="362"/>
    </row>
    <row r="624" spans="1:11" s="358" customFormat="1">
      <c r="A624" s="340" t="s">
        <v>594</v>
      </c>
      <c r="B624" s="340" t="s">
        <v>595</v>
      </c>
      <c r="C624" s="340" t="s">
        <v>596</v>
      </c>
      <c r="D624" s="340" t="s">
        <v>597</v>
      </c>
      <c r="E624" s="340" t="s">
        <v>1266</v>
      </c>
      <c r="F624" s="340"/>
      <c r="G624" s="340"/>
      <c r="H624" s="340" t="s">
        <v>1267</v>
      </c>
      <c r="I624" s="340" t="s">
        <v>2303</v>
      </c>
      <c r="J624" s="362"/>
      <c r="K624" s="362"/>
    </row>
    <row r="625" spans="1:11" s="358" customFormat="1">
      <c r="A625" s="340"/>
      <c r="B625" s="340"/>
      <c r="C625" s="340"/>
      <c r="D625" s="340"/>
      <c r="E625" s="379" t="s">
        <v>3249</v>
      </c>
      <c r="F625" s="379" t="s">
        <v>3240</v>
      </c>
      <c r="G625" s="379" t="s">
        <v>3324</v>
      </c>
      <c r="H625" s="340"/>
      <c r="I625" s="340"/>
      <c r="J625" s="362"/>
      <c r="K625" s="362"/>
    </row>
    <row r="626" spans="1:11" s="347" customFormat="1" ht="12">
      <c r="A626" s="344">
        <v>1</v>
      </c>
      <c r="B626" s="344"/>
      <c r="C626" s="344" t="s">
        <v>2204</v>
      </c>
      <c r="D626" s="344" t="s">
        <v>2423</v>
      </c>
      <c r="E626" s="345" t="s">
        <v>513</v>
      </c>
      <c r="F626" s="345">
        <v>500</v>
      </c>
      <c r="G626" s="345" t="s">
        <v>513</v>
      </c>
      <c r="H626" s="345" t="s">
        <v>2206</v>
      </c>
      <c r="I626" s="344"/>
      <c r="J626" s="346"/>
      <c r="K626" s="346"/>
    </row>
    <row r="627" spans="1:11" s="347" customFormat="1" ht="12">
      <c r="A627" s="348">
        <v>2</v>
      </c>
      <c r="B627" s="349" t="s">
        <v>2207</v>
      </c>
      <c r="C627" s="345" t="s">
        <v>2208</v>
      </c>
      <c r="D627" s="344" t="s">
        <v>2423</v>
      </c>
      <c r="E627" s="345">
        <v>150</v>
      </c>
      <c r="F627" s="345">
        <v>150</v>
      </c>
      <c r="G627" s="345">
        <v>150</v>
      </c>
      <c r="H627" s="345" t="s">
        <v>2206</v>
      </c>
      <c r="I627" s="344"/>
      <c r="J627" s="346"/>
      <c r="K627" s="346"/>
    </row>
    <row r="628" spans="1:11" s="347" customFormat="1" ht="12">
      <c r="A628" s="348"/>
      <c r="B628" s="349"/>
      <c r="C628" s="345" t="s">
        <v>577</v>
      </c>
      <c r="D628" s="344" t="s">
        <v>2423</v>
      </c>
      <c r="E628" s="345">
        <v>150</v>
      </c>
      <c r="F628" s="345" t="s">
        <v>513</v>
      </c>
      <c r="G628" s="345">
        <v>150</v>
      </c>
      <c r="H628" s="345" t="s">
        <v>2206</v>
      </c>
      <c r="I628" s="344"/>
      <c r="J628" s="346"/>
      <c r="K628" s="346"/>
    </row>
    <row r="629" spans="1:11" s="347" customFormat="1" ht="12">
      <c r="A629" s="348"/>
      <c r="B629" s="349"/>
      <c r="C629" s="345" t="s">
        <v>2424</v>
      </c>
      <c r="D629" s="344" t="s">
        <v>2423</v>
      </c>
      <c r="E629" s="345">
        <v>150</v>
      </c>
      <c r="F629" s="345" t="s">
        <v>513</v>
      </c>
      <c r="G629" s="345">
        <v>150</v>
      </c>
      <c r="H629" s="345" t="s">
        <v>2206</v>
      </c>
      <c r="I629" s="344"/>
      <c r="J629" s="346"/>
      <c r="K629" s="346"/>
    </row>
    <row r="630" spans="1:11" s="347" customFormat="1" ht="24">
      <c r="A630" s="348"/>
      <c r="B630" s="349"/>
      <c r="C630" s="345" t="s">
        <v>2242</v>
      </c>
      <c r="D630" s="344" t="s">
        <v>2423</v>
      </c>
      <c r="E630" s="345" t="s">
        <v>513</v>
      </c>
      <c r="F630" s="345">
        <v>150</v>
      </c>
      <c r="G630" s="345" t="s">
        <v>513</v>
      </c>
      <c r="H630" s="345" t="s">
        <v>2206</v>
      </c>
      <c r="I630" s="344"/>
      <c r="J630" s="346"/>
      <c r="K630" s="346"/>
    </row>
    <row r="631" spans="1:11" s="347" customFormat="1" ht="12">
      <c r="A631" s="348"/>
      <c r="B631" s="349"/>
      <c r="C631" s="345" t="s">
        <v>2210</v>
      </c>
      <c r="D631" s="344" t="s">
        <v>2423</v>
      </c>
      <c r="E631" s="345">
        <v>50</v>
      </c>
      <c r="F631" s="345">
        <v>50</v>
      </c>
      <c r="G631" s="345">
        <v>50</v>
      </c>
      <c r="H631" s="345" t="s">
        <v>2206</v>
      </c>
      <c r="I631" s="344"/>
      <c r="J631" s="346"/>
      <c r="K631" s="346"/>
    </row>
    <row r="632" spans="1:11" s="347" customFormat="1" ht="12">
      <c r="A632" s="344">
        <v>3</v>
      </c>
      <c r="B632" s="344"/>
      <c r="C632" s="345" t="s">
        <v>2235</v>
      </c>
      <c r="D632" s="344" t="s">
        <v>2423</v>
      </c>
      <c r="E632" s="345">
        <v>200</v>
      </c>
      <c r="F632" s="345">
        <v>200</v>
      </c>
      <c r="G632" s="345">
        <v>200</v>
      </c>
      <c r="H632" s="345" t="s">
        <v>2206</v>
      </c>
      <c r="I632" s="344"/>
      <c r="J632" s="346"/>
      <c r="K632" s="346"/>
    </row>
    <row r="633" spans="1:11" s="347" customFormat="1" ht="12">
      <c r="A633" s="344">
        <v>4</v>
      </c>
      <c r="B633" s="344"/>
      <c r="C633" s="345" t="s">
        <v>1710</v>
      </c>
      <c r="D633" s="344" t="s">
        <v>2423</v>
      </c>
      <c r="E633" s="345" t="s">
        <v>513</v>
      </c>
      <c r="F633" s="345" t="s">
        <v>513</v>
      </c>
      <c r="G633" s="345">
        <v>150</v>
      </c>
      <c r="H633" s="345" t="s">
        <v>2206</v>
      </c>
      <c r="I633" s="344"/>
      <c r="J633" s="346"/>
      <c r="K633" s="346"/>
    </row>
    <row r="634" spans="1:11" s="347" customFormat="1" ht="12">
      <c r="A634" s="344">
        <v>5</v>
      </c>
      <c r="B634" s="344"/>
      <c r="C634" s="345" t="s">
        <v>2425</v>
      </c>
      <c r="D634" s="344" t="s">
        <v>2423</v>
      </c>
      <c r="E634" s="345">
        <v>300</v>
      </c>
      <c r="F634" s="345">
        <v>300</v>
      </c>
      <c r="G634" s="345">
        <v>300</v>
      </c>
      <c r="H634" s="345" t="s">
        <v>2206</v>
      </c>
      <c r="I634" s="344"/>
      <c r="J634" s="346"/>
      <c r="K634" s="346"/>
    </row>
    <row r="635" spans="1:11" s="347" customFormat="1" ht="12">
      <c r="A635" s="344">
        <v>6</v>
      </c>
      <c r="B635" s="344"/>
      <c r="C635" s="345" t="s">
        <v>2426</v>
      </c>
      <c r="D635" s="344" t="s">
        <v>2423</v>
      </c>
      <c r="E635" s="345">
        <v>200</v>
      </c>
      <c r="F635" s="345">
        <v>200</v>
      </c>
      <c r="G635" s="345">
        <v>200</v>
      </c>
      <c r="H635" s="345" t="s">
        <v>2206</v>
      </c>
      <c r="I635" s="344"/>
      <c r="J635" s="346"/>
      <c r="K635" s="346"/>
    </row>
    <row r="636" spans="1:11" s="347" customFormat="1" ht="12">
      <c r="A636" s="344">
        <v>7</v>
      </c>
      <c r="B636" s="344"/>
      <c r="C636" s="345" t="s">
        <v>2427</v>
      </c>
      <c r="D636" s="344" t="s">
        <v>2423</v>
      </c>
      <c r="E636" s="345">
        <v>200</v>
      </c>
      <c r="F636" s="345">
        <v>200</v>
      </c>
      <c r="G636" s="345">
        <v>200</v>
      </c>
      <c r="H636" s="345" t="s">
        <v>2206</v>
      </c>
      <c r="I636" s="344"/>
      <c r="J636" s="346"/>
      <c r="K636" s="346"/>
    </row>
    <row r="637" spans="1:11" s="347" customFormat="1" ht="12">
      <c r="A637" s="344">
        <v>8</v>
      </c>
      <c r="B637" s="344"/>
      <c r="C637" s="345" t="s">
        <v>1367</v>
      </c>
      <c r="D637" s="344" t="s">
        <v>2423</v>
      </c>
      <c r="E637" s="345">
        <v>150</v>
      </c>
      <c r="F637" s="345">
        <v>150</v>
      </c>
      <c r="G637" s="345">
        <v>150</v>
      </c>
      <c r="H637" s="345" t="s">
        <v>2206</v>
      </c>
      <c r="I637" s="344"/>
      <c r="J637" s="346"/>
      <c r="K637" s="346"/>
    </row>
    <row r="638" spans="1:11" s="347" customFormat="1" ht="12">
      <c r="A638" s="344">
        <v>9</v>
      </c>
      <c r="B638" s="344"/>
      <c r="C638" s="345" t="s">
        <v>2309</v>
      </c>
      <c r="D638" s="344" t="s">
        <v>2423</v>
      </c>
      <c r="E638" s="345">
        <v>150</v>
      </c>
      <c r="F638" s="345" t="s">
        <v>2428</v>
      </c>
      <c r="G638" s="345">
        <v>150</v>
      </c>
      <c r="H638" s="345" t="s">
        <v>2206</v>
      </c>
      <c r="I638" s="344"/>
      <c r="J638" s="346"/>
      <c r="K638" s="346"/>
    </row>
    <row r="639" spans="1:11" s="347" customFormat="1" ht="12">
      <c r="A639" s="344">
        <v>10</v>
      </c>
      <c r="B639" s="344"/>
      <c r="C639" s="345" t="s">
        <v>1498</v>
      </c>
      <c r="D639" s="344" t="s">
        <v>2423</v>
      </c>
      <c r="E639" s="345">
        <v>150</v>
      </c>
      <c r="F639" s="345">
        <v>150</v>
      </c>
      <c r="G639" s="345" t="s">
        <v>513</v>
      </c>
      <c r="H639" s="345" t="s">
        <v>2206</v>
      </c>
      <c r="I639" s="344"/>
      <c r="J639" s="346"/>
      <c r="K639" s="346"/>
    </row>
    <row r="640" spans="1:11" s="347" customFormat="1" ht="12">
      <c r="A640" s="344">
        <v>11</v>
      </c>
      <c r="B640" s="344"/>
      <c r="C640" s="345" t="s">
        <v>717</v>
      </c>
      <c r="D640" s="344" t="s">
        <v>2423</v>
      </c>
      <c r="E640" s="345">
        <v>150</v>
      </c>
      <c r="F640" s="345">
        <v>150</v>
      </c>
      <c r="G640" s="345">
        <v>150</v>
      </c>
      <c r="H640" s="345" t="s">
        <v>2206</v>
      </c>
      <c r="I640" s="344"/>
      <c r="J640" s="346"/>
      <c r="K640" s="346"/>
    </row>
    <row r="641" spans="1:11" s="347" customFormat="1" ht="12">
      <c r="A641" s="348">
        <v>12</v>
      </c>
      <c r="B641" s="349" t="s">
        <v>2212</v>
      </c>
      <c r="C641" s="345" t="s">
        <v>2213</v>
      </c>
      <c r="D641" s="344" t="s">
        <v>2423</v>
      </c>
      <c r="E641" s="345">
        <v>150</v>
      </c>
      <c r="F641" s="345">
        <v>150</v>
      </c>
      <c r="G641" s="345">
        <v>150</v>
      </c>
      <c r="H641" s="345" t="s">
        <v>2206</v>
      </c>
      <c r="I641" s="344"/>
      <c r="J641" s="346"/>
      <c r="K641" s="346"/>
    </row>
    <row r="642" spans="1:11" s="347" customFormat="1" ht="12">
      <c r="A642" s="348"/>
      <c r="B642" s="349"/>
      <c r="C642" s="345" t="s">
        <v>2214</v>
      </c>
      <c r="D642" s="344" t="s">
        <v>2423</v>
      </c>
      <c r="E642" s="345">
        <v>300</v>
      </c>
      <c r="F642" s="345">
        <v>300</v>
      </c>
      <c r="G642" s="345">
        <v>300</v>
      </c>
      <c r="H642" s="345" t="s">
        <v>2206</v>
      </c>
      <c r="I642" s="344"/>
      <c r="J642" s="346"/>
      <c r="K642" s="346"/>
    </row>
    <row r="643" spans="1:11" s="347" customFormat="1" ht="12">
      <c r="A643" s="344">
        <v>13</v>
      </c>
      <c r="B643" s="344"/>
      <c r="C643" s="344" t="s">
        <v>2218</v>
      </c>
      <c r="D643" s="344" t="s">
        <v>2423</v>
      </c>
      <c r="E643" s="345">
        <v>200</v>
      </c>
      <c r="F643" s="345">
        <v>200</v>
      </c>
      <c r="G643" s="345">
        <v>200</v>
      </c>
      <c r="H643" s="345" t="s">
        <v>2206</v>
      </c>
      <c r="I643" s="344"/>
      <c r="J643" s="346"/>
      <c r="K643" s="346"/>
    </row>
    <row r="644" spans="1:11" s="347" customFormat="1" ht="24">
      <c r="A644" s="344">
        <v>14</v>
      </c>
      <c r="B644" s="344"/>
      <c r="C644" s="345" t="s">
        <v>2429</v>
      </c>
      <c r="D644" s="344" t="s">
        <v>2423</v>
      </c>
      <c r="E644" s="345">
        <v>600</v>
      </c>
      <c r="F644" s="345">
        <v>600</v>
      </c>
      <c r="G644" s="345">
        <v>600</v>
      </c>
      <c r="H644" s="345" t="s">
        <v>2206</v>
      </c>
      <c r="I644" s="344"/>
      <c r="J644" s="346"/>
      <c r="K644" s="346"/>
    </row>
    <row r="645" spans="1:11" s="347" customFormat="1" ht="12">
      <c r="A645" s="348">
        <v>15</v>
      </c>
      <c r="B645" s="349" t="s">
        <v>2430</v>
      </c>
      <c r="C645" s="345" t="s">
        <v>2213</v>
      </c>
      <c r="D645" s="344" t="s">
        <v>2423</v>
      </c>
      <c r="E645" s="345">
        <v>400</v>
      </c>
      <c r="F645" s="345">
        <v>400</v>
      </c>
      <c r="G645" s="345">
        <v>400</v>
      </c>
      <c r="H645" s="345" t="s">
        <v>2206</v>
      </c>
      <c r="I645" s="344"/>
      <c r="J645" s="346"/>
      <c r="K645" s="346"/>
    </row>
    <row r="646" spans="1:11" s="347" customFormat="1" ht="60">
      <c r="A646" s="348"/>
      <c r="B646" s="349"/>
      <c r="C646" s="345" t="s">
        <v>2431</v>
      </c>
      <c r="D646" s="344" t="s">
        <v>2423</v>
      </c>
      <c r="E646" s="345" t="s">
        <v>3325</v>
      </c>
      <c r="F646" s="345" t="s">
        <v>3325</v>
      </c>
      <c r="G646" s="345" t="s">
        <v>3325</v>
      </c>
      <c r="H646" s="345" t="s">
        <v>2206</v>
      </c>
      <c r="I646" s="344"/>
      <c r="J646" s="346"/>
      <c r="K646" s="346"/>
    </row>
    <row r="647" spans="1:11" s="347" customFormat="1" ht="60">
      <c r="A647" s="348"/>
      <c r="B647" s="349"/>
      <c r="C647" s="345" t="s">
        <v>2432</v>
      </c>
      <c r="D647" s="344" t="s">
        <v>2423</v>
      </c>
      <c r="E647" s="345" t="s">
        <v>3325</v>
      </c>
      <c r="F647" s="345" t="s">
        <v>3325</v>
      </c>
      <c r="G647" s="345" t="s">
        <v>3325</v>
      </c>
      <c r="H647" s="345" t="s">
        <v>2206</v>
      </c>
      <c r="I647" s="344"/>
      <c r="J647" s="346"/>
      <c r="K647" s="346"/>
    </row>
    <row r="648" spans="1:11" s="347" customFormat="1" ht="60">
      <c r="A648" s="348"/>
      <c r="B648" s="349"/>
      <c r="C648" s="345" t="s">
        <v>2433</v>
      </c>
      <c r="D648" s="344" t="s">
        <v>2423</v>
      </c>
      <c r="E648" s="345" t="s">
        <v>3326</v>
      </c>
      <c r="F648" s="345" t="s">
        <v>3326</v>
      </c>
      <c r="G648" s="345" t="s">
        <v>3326</v>
      </c>
      <c r="H648" s="345" t="s">
        <v>2206</v>
      </c>
      <c r="I648" s="344"/>
      <c r="J648" s="346"/>
      <c r="K648" s="346"/>
    </row>
    <row r="649" spans="1:11" s="347" customFormat="1" ht="60">
      <c r="A649" s="344">
        <v>16</v>
      </c>
      <c r="B649" s="349"/>
      <c r="C649" s="345" t="s">
        <v>1894</v>
      </c>
      <c r="D649" s="344" t="s">
        <v>2423</v>
      </c>
      <c r="E649" s="345" t="s">
        <v>3327</v>
      </c>
      <c r="F649" s="345" t="s">
        <v>3327</v>
      </c>
      <c r="G649" s="345" t="s">
        <v>3327</v>
      </c>
      <c r="H649" s="345" t="s">
        <v>2206</v>
      </c>
      <c r="I649" s="344"/>
      <c r="J649" s="346"/>
      <c r="K649" s="346"/>
    </row>
    <row r="650" spans="1:11" s="347" customFormat="1" ht="36">
      <c r="A650" s="344">
        <v>17</v>
      </c>
      <c r="B650" s="344"/>
      <c r="C650" s="345" t="s">
        <v>2219</v>
      </c>
      <c r="D650" s="344" t="s">
        <v>2423</v>
      </c>
      <c r="E650" s="345">
        <v>500</v>
      </c>
      <c r="F650" s="345">
        <v>500</v>
      </c>
      <c r="G650" s="345">
        <v>500</v>
      </c>
      <c r="H650" s="345" t="s">
        <v>2206</v>
      </c>
      <c r="I650" s="344"/>
      <c r="J650" s="346"/>
      <c r="K650" s="346"/>
    </row>
    <row r="651" spans="1:11" s="347" customFormat="1" ht="24">
      <c r="A651" s="344">
        <v>18</v>
      </c>
      <c r="B651" s="344"/>
      <c r="C651" s="345" t="s">
        <v>2434</v>
      </c>
      <c r="D651" s="344" t="s">
        <v>2423</v>
      </c>
      <c r="E651" s="345">
        <v>150</v>
      </c>
      <c r="F651" s="345">
        <v>150</v>
      </c>
      <c r="G651" s="345">
        <v>150</v>
      </c>
      <c r="H651" s="345" t="s">
        <v>2206</v>
      </c>
      <c r="I651" s="344"/>
      <c r="J651" s="346"/>
      <c r="K651" s="346"/>
    </row>
    <row r="652" spans="1:11" s="347" customFormat="1" ht="12">
      <c r="A652" s="348">
        <v>19</v>
      </c>
      <c r="B652" s="349" t="s">
        <v>1894</v>
      </c>
      <c r="C652" s="345" t="s">
        <v>2220</v>
      </c>
      <c r="D652" s="344" t="s">
        <v>2423</v>
      </c>
      <c r="E652" s="345">
        <v>200</v>
      </c>
      <c r="F652" s="345">
        <v>200</v>
      </c>
      <c r="G652" s="345">
        <v>200</v>
      </c>
      <c r="H652" s="345" t="s">
        <v>2206</v>
      </c>
      <c r="I652" s="344"/>
      <c r="J652" s="346"/>
      <c r="K652" s="346"/>
    </row>
    <row r="653" spans="1:11" s="347" customFormat="1" ht="12">
      <c r="A653" s="348"/>
      <c r="B653" s="349"/>
      <c r="C653" s="345" t="s">
        <v>2221</v>
      </c>
      <c r="D653" s="344" t="s">
        <v>2423</v>
      </c>
      <c r="E653" s="345">
        <v>200</v>
      </c>
      <c r="F653" s="345">
        <v>200</v>
      </c>
      <c r="G653" s="345">
        <v>200</v>
      </c>
      <c r="H653" s="345" t="s">
        <v>2206</v>
      </c>
      <c r="I653" s="344"/>
      <c r="J653" s="346"/>
      <c r="K653" s="346"/>
    </row>
    <row r="654" spans="1:11" s="347" customFormat="1" ht="12">
      <c r="A654" s="348"/>
      <c r="B654" s="349"/>
      <c r="C654" s="345" t="s">
        <v>2243</v>
      </c>
      <c r="D654" s="344" t="s">
        <v>2423</v>
      </c>
      <c r="E654" s="345">
        <v>200</v>
      </c>
      <c r="F654" s="345" t="s">
        <v>513</v>
      </c>
      <c r="G654" s="345">
        <v>200</v>
      </c>
      <c r="H654" s="345" t="s">
        <v>2206</v>
      </c>
      <c r="I654" s="344"/>
      <c r="J654" s="346"/>
      <c r="K654" s="346"/>
    </row>
    <row r="655" spans="1:11" s="347" customFormat="1" ht="12">
      <c r="A655" s="348"/>
      <c r="B655" s="349"/>
      <c r="C655" s="345" t="s">
        <v>1498</v>
      </c>
      <c r="D655" s="344" t="s">
        <v>2423</v>
      </c>
      <c r="E655" s="345">
        <v>200</v>
      </c>
      <c r="F655" s="345">
        <v>200</v>
      </c>
      <c r="G655" s="345" t="s">
        <v>513</v>
      </c>
      <c r="H655" s="345" t="s">
        <v>2206</v>
      </c>
      <c r="I655" s="344"/>
      <c r="J655" s="346"/>
      <c r="K655" s="346"/>
    </row>
    <row r="656" spans="1:11" s="347" customFormat="1" ht="12">
      <c r="A656" s="348"/>
      <c r="B656" s="349"/>
      <c r="C656" s="348" t="s">
        <v>3328</v>
      </c>
      <c r="D656" s="348"/>
      <c r="E656" s="348"/>
      <c r="F656" s="348"/>
      <c r="G656" s="348"/>
      <c r="H656" s="345" t="s">
        <v>2206</v>
      </c>
      <c r="I656" s="344"/>
      <c r="J656" s="346"/>
      <c r="K656" s="346"/>
    </row>
    <row r="657" spans="1:11" s="347" customFormat="1" ht="12">
      <c r="A657" s="344">
        <v>20</v>
      </c>
      <c r="B657" s="344"/>
      <c r="C657" s="345" t="s">
        <v>660</v>
      </c>
      <c r="D657" s="344" t="s">
        <v>2423</v>
      </c>
      <c r="E657" s="345">
        <v>200</v>
      </c>
      <c r="F657" s="345">
        <v>200</v>
      </c>
      <c r="G657" s="345">
        <v>200</v>
      </c>
      <c r="H657" s="345" t="s">
        <v>2206</v>
      </c>
      <c r="I657" s="344"/>
      <c r="J657" s="346"/>
      <c r="K657" s="346"/>
    </row>
    <row r="658" spans="1:11" s="347" customFormat="1" ht="12">
      <c r="A658" s="348" t="s">
        <v>1280</v>
      </c>
      <c r="B658" s="348" t="s">
        <v>2224</v>
      </c>
      <c r="C658" s="348"/>
      <c r="D658" s="348"/>
      <c r="E658" s="345">
        <v>2100</v>
      </c>
      <c r="F658" s="345">
        <v>2100</v>
      </c>
      <c r="G658" s="345">
        <v>1950</v>
      </c>
      <c r="H658" s="345" t="s">
        <v>3228</v>
      </c>
      <c r="I658" s="344" t="s">
        <v>1389</v>
      </c>
      <c r="J658" s="346"/>
      <c r="K658" s="346"/>
    </row>
    <row r="659" spans="1:11" s="347" customFormat="1" ht="12">
      <c r="A659" s="348"/>
      <c r="B659" s="348" t="s">
        <v>2223</v>
      </c>
      <c r="C659" s="348"/>
      <c r="D659" s="348"/>
      <c r="E659" s="345">
        <v>8300</v>
      </c>
      <c r="F659" s="345">
        <v>8972</v>
      </c>
      <c r="G659" s="345">
        <v>8100</v>
      </c>
      <c r="H659" s="345" t="s">
        <v>3228</v>
      </c>
      <c r="I659" s="344" t="s">
        <v>1483</v>
      </c>
      <c r="J659" s="346"/>
      <c r="K659" s="346"/>
    </row>
    <row r="660" spans="1:11" s="347" customFormat="1" ht="12">
      <c r="A660" s="409" t="s">
        <v>3242</v>
      </c>
      <c r="B660" s="409"/>
      <c r="C660" s="409"/>
      <c r="D660" s="409"/>
      <c r="E660" s="409"/>
      <c r="F660" s="409"/>
      <c r="G660" s="409"/>
      <c r="H660" s="409"/>
      <c r="I660" s="409"/>
      <c r="J660" s="346"/>
      <c r="K660" s="346"/>
    </row>
    <row r="661" spans="1:11" s="339" customFormat="1">
      <c r="A661" s="354"/>
      <c r="B661" s="354"/>
      <c r="C661" s="354"/>
      <c r="D661" s="354"/>
      <c r="E661" s="354"/>
      <c r="F661" s="354"/>
      <c r="G661" s="354"/>
      <c r="H661" s="354"/>
      <c r="I661" s="354"/>
      <c r="J661" s="354"/>
      <c r="K661" s="122"/>
    </row>
    <row r="662" spans="1:11" s="358" customFormat="1" ht="18.75">
      <c r="A662" s="155" t="s">
        <v>138</v>
      </c>
      <c r="B662" s="155"/>
      <c r="C662" s="155"/>
      <c r="D662" s="155"/>
      <c r="E662" s="155"/>
      <c r="F662" s="155"/>
      <c r="G662" s="155"/>
      <c r="H662" s="155"/>
      <c r="I662" s="155"/>
      <c r="J662" s="155"/>
      <c r="K662" s="362"/>
    </row>
    <row r="663" spans="1:11" s="358" customFormat="1">
      <c r="A663" s="340" t="s">
        <v>594</v>
      </c>
      <c r="B663" s="340" t="s">
        <v>595</v>
      </c>
      <c r="C663" s="340" t="s">
        <v>596</v>
      </c>
      <c r="D663" s="340" t="s">
        <v>597</v>
      </c>
      <c r="E663" s="340" t="s">
        <v>1266</v>
      </c>
      <c r="F663" s="340"/>
      <c r="G663" s="340"/>
      <c r="H663" s="340"/>
      <c r="I663" s="340" t="s">
        <v>1267</v>
      </c>
      <c r="J663" s="340" t="s">
        <v>2303</v>
      </c>
      <c r="K663" s="362"/>
    </row>
    <row r="664" spans="1:11" s="358" customFormat="1">
      <c r="A664" s="340"/>
      <c r="B664" s="340"/>
      <c r="C664" s="340"/>
      <c r="D664" s="340"/>
      <c r="E664" s="425" t="s">
        <v>2435</v>
      </c>
      <c r="F664" s="425"/>
      <c r="G664" s="425"/>
      <c r="H664" s="342" t="s">
        <v>2436</v>
      </c>
      <c r="I664" s="340"/>
      <c r="J664" s="340"/>
      <c r="K664" s="362"/>
    </row>
    <row r="665" spans="1:11" s="358" customFormat="1">
      <c r="A665" s="340"/>
      <c r="B665" s="340"/>
      <c r="C665" s="340"/>
      <c r="D665" s="340"/>
      <c r="E665" s="342" t="s">
        <v>2437</v>
      </c>
      <c r="F665" s="342" t="s">
        <v>2438</v>
      </c>
      <c r="G665" s="342" t="s">
        <v>2439</v>
      </c>
      <c r="H665" s="342" t="s">
        <v>2440</v>
      </c>
      <c r="I665" s="340"/>
      <c r="J665" s="340"/>
      <c r="K665" s="362"/>
    </row>
    <row r="666" spans="1:11" s="347" customFormat="1" ht="12">
      <c r="A666" s="348">
        <v>1</v>
      </c>
      <c r="B666" s="348" t="s">
        <v>2207</v>
      </c>
      <c r="C666" s="345" t="s">
        <v>2208</v>
      </c>
      <c r="D666" s="344" t="s">
        <v>2441</v>
      </c>
      <c r="E666" s="345">
        <v>150</v>
      </c>
      <c r="F666" s="345">
        <v>150</v>
      </c>
      <c r="G666" s="345" t="s">
        <v>513</v>
      </c>
      <c r="H666" s="345">
        <v>150</v>
      </c>
      <c r="I666" s="345" t="s">
        <v>2206</v>
      </c>
      <c r="J666" s="344"/>
      <c r="K666" s="346"/>
    </row>
    <row r="667" spans="1:11" s="347" customFormat="1" ht="24">
      <c r="A667" s="348"/>
      <c r="B667" s="348"/>
      <c r="C667" s="345" t="s">
        <v>2242</v>
      </c>
      <c r="D667" s="344" t="s">
        <v>2441</v>
      </c>
      <c r="E667" s="345">
        <v>150</v>
      </c>
      <c r="F667" s="345">
        <v>150</v>
      </c>
      <c r="G667" s="345" t="s">
        <v>513</v>
      </c>
      <c r="H667" s="345">
        <v>150</v>
      </c>
      <c r="I667" s="345" t="s">
        <v>2206</v>
      </c>
      <c r="J667" s="344"/>
      <c r="K667" s="346"/>
    </row>
    <row r="668" spans="1:11" s="347" customFormat="1" ht="24">
      <c r="A668" s="348"/>
      <c r="B668" s="348"/>
      <c r="C668" s="345" t="s">
        <v>2442</v>
      </c>
      <c r="D668" s="344" t="s">
        <v>2441</v>
      </c>
      <c r="E668" s="345">
        <v>150</v>
      </c>
      <c r="F668" s="345">
        <v>150</v>
      </c>
      <c r="G668" s="345">
        <v>150</v>
      </c>
      <c r="H668" s="345" t="s">
        <v>513</v>
      </c>
      <c r="I668" s="345" t="s">
        <v>2206</v>
      </c>
      <c r="J668" s="344"/>
      <c r="K668" s="346"/>
    </row>
    <row r="669" spans="1:11" s="347" customFormat="1" ht="12">
      <c r="A669" s="348"/>
      <c r="B669" s="348"/>
      <c r="C669" s="345" t="s">
        <v>2210</v>
      </c>
      <c r="D669" s="344" t="s">
        <v>2441</v>
      </c>
      <c r="E669" s="345">
        <v>50</v>
      </c>
      <c r="F669" s="345">
        <v>50</v>
      </c>
      <c r="G669" s="345" t="s">
        <v>513</v>
      </c>
      <c r="H669" s="345" t="s">
        <v>513</v>
      </c>
      <c r="I669" s="345" t="s">
        <v>2206</v>
      </c>
      <c r="J669" s="344"/>
      <c r="K669" s="346"/>
    </row>
    <row r="670" spans="1:11" s="347" customFormat="1" ht="12">
      <c r="A670" s="344">
        <v>2</v>
      </c>
      <c r="B670" s="344"/>
      <c r="C670" s="344" t="s">
        <v>2334</v>
      </c>
      <c r="D670" s="344" t="s">
        <v>2441</v>
      </c>
      <c r="E670" s="345">
        <v>150</v>
      </c>
      <c r="F670" s="345">
        <v>150</v>
      </c>
      <c r="G670" s="345">
        <v>150</v>
      </c>
      <c r="H670" s="345">
        <v>150</v>
      </c>
      <c r="I670" s="345" t="s">
        <v>2206</v>
      </c>
      <c r="J670" s="344"/>
      <c r="K670" s="346"/>
    </row>
    <row r="671" spans="1:11" s="347" customFormat="1" ht="12">
      <c r="A671" s="344">
        <v>3</v>
      </c>
      <c r="B671" s="344"/>
      <c r="C671" s="345" t="s">
        <v>2333</v>
      </c>
      <c r="D671" s="344" t="s">
        <v>2441</v>
      </c>
      <c r="E671" s="345">
        <v>150</v>
      </c>
      <c r="F671" s="345">
        <v>150</v>
      </c>
      <c r="G671" s="345">
        <v>150</v>
      </c>
      <c r="H671" s="345">
        <v>150</v>
      </c>
      <c r="I671" s="345" t="s">
        <v>2206</v>
      </c>
      <c r="J671" s="344"/>
      <c r="K671" s="346"/>
    </row>
    <row r="672" spans="1:11" s="347" customFormat="1" ht="12">
      <c r="A672" s="348">
        <v>4</v>
      </c>
      <c r="B672" s="348" t="s">
        <v>561</v>
      </c>
      <c r="C672" s="345" t="s">
        <v>2416</v>
      </c>
      <c r="D672" s="344" t="s">
        <v>2441</v>
      </c>
      <c r="E672" s="345">
        <v>150</v>
      </c>
      <c r="F672" s="345">
        <v>150</v>
      </c>
      <c r="G672" s="345">
        <v>150</v>
      </c>
      <c r="H672" s="345">
        <v>150</v>
      </c>
      <c r="I672" s="345" t="s">
        <v>2206</v>
      </c>
      <c r="J672" s="344"/>
      <c r="K672" s="346"/>
    </row>
    <row r="673" spans="1:11" s="347" customFormat="1" ht="12">
      <c r="A673" s="348"/>
      <c r="B673" s="348"/>
      <c r="C673" s="345" t="s">
        <v>2418</v>
      </c>
      <c r="D673" s="344" t="s">
        <v>2441</v>
      </c>
      <c r="E673" s="345">
        <v>200</v>
      </c>
      <c r="F673" s="345">
        <v>200</v>
      </c>
      <c r="G673" s="345">
        <v>200</v>
      </c>
      <c r="H673" s="345">
        <v>200</v>
      </c>
      <c r="I673" s="345" t="s">
        <v>2206</v>
      </c>
      <c r="J673" s="344"/>
      <c r="K673" s="346"/>
    </row>
    <row r="674" spans="1:11" s="347" customFormat="1" ht="12">
      <c r="A674" s="344">
        <v>5</v>
      </c>
      <c r="B674" s="344"/>
      <c r="C674" s="344" t="s">
        <v>2235</v>
      </c>
      <c r="D674" s="344" t="s">
        <v>2441</v>
      </c>
      <c r="E674" s="345">
        <v>200</v>
      </c>
      <c r="F674" s="345">
        <v>200</v>
      </c>
      <c r="G674" s="345">
        <v>200</v>
      </c>
      <c r="H674" s="345" t="s">
        <v>513</v>
      </c>
      <c r="I674" s="345" t="s">
        <v>2206</v>
      </c>
      <c r="J674" s="344"/>
      <c r="K674" s="346"/>
    </row>
    <row r="675" spans="1:11" s="347" customFormat="1" ht="12">
      <c r="A675" s="344">
        <v>6</v>
      </c>
      <c r="B675" s="344"/>
      <c r="C675" s="344" t="s">
        <v>2413</v>
      </c>
      <c r="D675" s="344" t="s">
        <v>2441</v>
      </c>
      <c r="E675" s="345">
        <v>200</v>
      </c>
      <c r="F675" s="345">
        <v>200</v>
      </c>
      <c r="G675" s="345">
        <v>200</v>
      </c>
      <c r="H675" s="345">
        <v>200</v>
      </c>
      <c r="I675" s="345" t="s">
        <v>2206</v>
      </c>
      <c r="J675" s="344"/>
      <c r="K675" s="346"/>
    </row>
    <row r="676" spans="1:11" s="347" customFormat="1" ht="12">
      <c r="A676" s="348">
        <v>7</v>
      </c>
      <c r="B676" s="348" t="s">
        <v>1894</v>
      </c>
      <c r="C676" s="345" t="s">
        <v>2220</v>
      </c>
      <c r="D676" s="344" t="s">
        <v>2441</v>
      </c>
      <c r="E676" s="345">
        <v>200</v>
      </c>
      <c r="F676" s="345">
        <v>200</v>
      </c>
      <c r="G676" s="345">
        <v>200</v>
      </c>
      <c r="H676" s="345" t="s">
        <v>513</v>
      </c>
      <c r="I676" s="345" t="s">
        <v>2206</v>
      </c>
      <c r="J676" s="344"/>
      <c r="K676" s="346"/>
    </row>
    <row r="677" spans="1:11" s="347" customFormat="1" ht="24">
      <c r="A677" s="348"/>
      <c r="B677" s="348"/>
      <c r="C677" s="345" t="s">
        <v>2242</v>
      </c>
      <c r="D677" s="344" t="s">
        <v>2441</v>
      </c>
      <c r="E677" s="345">
        <v>150</v>
      </c>
      <c r="F677" s="345">
        <v>150</v>
      </c>
      <c r="G677" s="345">
        <v>150</v>
      </c>
      <c r="H677" s="345">
        <v>150</v>
      </c>
      <c r="I677" s="345" t="s">
        <v>2206</v>
      </c>
      <c r="J677" s="344"/>
      <c r="K677" s="346"/>
    </row>
    <row r="678" spans="1:11" s="347" customFormat="1" ht="12">
      <c r="A678" s="348"/>
      <c r="B678" s="348"/>
      <c r="C678" s="345" t="s">
        <v>1498</v>
      </c>
      <c r="D678" s="344" t="s">
        <v>2441</v>
      </c>
      <c r="E678" s="345">
        <v>150</v>
      </c>
      <c r="F678" s="345">
        <v>150</v>
      </c>
      <c r="G678" s="345">
        <v>150</v>
      </c>
      <c r="H678" s="345">
        <v>150</v>
      </c>
      <c r="I678" s="345" t="s">
        <v>2206</v>
      </c>
      <c r="J678" s="344"/>
      <c r="K678" s="346"/>
    </row>
    <row r="679" spans="1:11" s="347" customFormat="1" ht="24">
      <c r="A679" s="348"/>
      <c r="B679" s="348"/>
      <c r="C679" s="345" t="s">
        <v>2443</v>
      </c>
      <c r="D679" s="344" t="s">
        <v>2441</v>
      </c>
      <c r="E679" s="345">
        <v>150</v>
      </c>
      <c r="F679" s="345">
        <v>150</v>
      </c>
      <c r="G679" s="345">
        <v>150</v>
      </c>
      <c r="H679" s="345">
        <v>150</v>
      </c>
      <c r="I679" s="345" t="s">
        <v>2206</v>
      </c>
      <c r="J679" s="344"/>
      <c r="K679" s="346"/>
    </row>
    <row r="680" spans="1:11" s="347" customFormat="1" ht="12">
      <c r="A680" s="348"/>
      <c r="B680" s="348"/>
      <c r="C680" s="345" t="s">
        <v>726</v>
      </c>
      <c r="D680" s="344" t="s">
        <v>2441</v>
      </c>
      <c r="E680" s="345" t="s">
        <v>513</v>
      </c>
      <c r="F680" s="345" t="s">
        <v>513</v>
      </c>
      <c r="G680" s="345" t="s">
        <v>513</v>
      </c>
      <c r="H680" s="345">
        <v>150</v>
      </c>
      <c r="I680" s="345" t="s">
        <v>2206</v>
      </c>
      <c r="J680" s="344"/>
      <c r="K680" s="346"/>
    </row>
    <row r="681" spans="1:11" s="347" customFormat="1" ht="12">
      <c r="A681" s="348"/>
      <c r="B681" s="348"/>
      <c r="C681" s="348" t="s">
        <v>3241</v>
      </c>
      <c r="D681" s="348"/>
      <c r="E681" s="348"/>
      <c r="F681" s="348"/>
      <c r="G681" s="348"/>
      <c r="H681" s="348"/>
      <c r="I681" s="345"/>
      <c r="J681" s="344"/>
      <c r="K681" s="346"/>
    </row>
    <row r="682" spans="1:11" s="347" customFormat="1" ht="12">
      <c r="A682" s="348">
        <v>8</v>
      </c>
      <c r="B682" s="348" t="s">
        <v>2222</v>
      </c>
      <c r="C682" s="345" t="s">
        <v>495</v>
      </c>
      <c r="D682" s="344" t="s">
        <v>2441</v>
      </c>
      <c r="E682" s="345">
        <v>50</v>
      </c>
      <c r="F682" s="345">
        <v>50</v>
      </c>
      <c r="G682" s="345">
        <v>50</v>
      </c>
      <c r="H682" s="345" t="s">
        <v>513</v>
      </c>
      <c r="I682" s="345" t="s">
        <v>2206</v>
      </c>
      <c r="J682" s="344"/>
      <c r="K682" s="346"/>
    </row>
    <row r="683" spans="1:11" s="347" customFormat="1" ht="12">
      <c r="A683" s="348"/>
      <c r="B683" s="348"/>
      <c r="C683" s="345" t="s">
        <v>2444</v>
      </c>
      <c r="D683" s="344" t="s">
        <v>2441</v>
      </c>
      <c r="E683" s="345">
        <v>200</v>
      </c>
      <c r="F683" s="345">
        <v>200</v>
      </c>
      <c r="G683" s="345">
        <v>200</v>
      </c>
      <c r="H683" s="345" t="s">
        <v>513</v>
      </c>
      <c r="I683" s="345" t="s">
        <v>2206</v>
      </c>
      <c r="J683" s="344"/>
      <c r="K683" s="346"/>
    </row>
    <row r="684" spans="1:11" s="347" customFormat="1" ht="12">
      <c r="A684" s="344">
        <v>9</v>
      </c>
      <c r="B684" s="344"/>
      <c r="C684" s="345" t="s">
        <v>2415</v>
      </c>
      <c r="D684" s="344" t="s">
        <v>2441</v>
      </c>
      <c r="E684" s="345">
        <v>200</v>
      </c>
      <c r="F684" s="345">
        <v>200</v>
      </c>
      <c r="G684" s="345">
        <v>200</v>
      </c>
      <c r="H684" s="345">
        <v>200</v>
      </c>
      <c r="I684" s="345" t="s">
        <v>2206</v>
      </c>
      <c r="J684" s="344"/>
      <c r="K684" s="346"/>
    </row>
    <row r="685" spans="1:11" s="347" customFormat="1" ht="12">
      <c r="A685" s="344">
        <v>10</v>
      </c>
      <c r="B685" s="344"/>
      <c r="C685" s="345" t="s">
        <v>2218</v>
      </c>
      <c r="D685" s="344" t="s">
        <v>2441</v>
      </c>
      <c r="E685" s="345">
        <v>200</v>
      </c>
      <c r="F685" s="345">
        <v>200</v>
      </c>
      <c r="G685" s="345">
        <v>200</v>
      </c>
      <c r="H685" s="345">
        <v>200</v>
      </c>
      <c r="I685" s="345" t="s">
        <v>2206</v>
      </c>
      <c r="J685" s="344"/>
      <c r="K685" s="346"/>
    </row>
    <row r="686" spans="1:11" s="347" customFormat="1" ht="12">
      <c r="A686" s="344">
        <v>11</v>
      </c>
      <c r="B686" s="344"/>
      <c r="C686" s="345" t="s">
        <v>1899</v>
      </c>
      <c r="D686" s="344" t="s">
        <v>2441</v>
      </c>
      <c r="E686" s="345" t="s">
        <v>513</v>
      </c>
      <c r="F686" s="345" t="s">
        <v>513</v>
      </c>
      <c r="G686" s="345" t="s">
        <v>513</v>
      </c>
      <c r="H686" s="345">
        <v>500</v>
      </c>
      <c r="I686" s="345" t="s">
        <v>2206</v>
      </c>
      <c r="J686" s="344"/>
      <c r="K686" s="346"/>
    </row>
    <row r="687" spans="1:11" s="347" customFormat="1" ht="12">
      <c r="A687" s="344">
        <v>12</v>
      </c>
      <c r="B687" s="344"/>
      <c r="C687" s="345" t="s">
        <v>717</v>
      </c>
      <c r="D687" s="344" t="s">
        <v>2441</v>
      </c>
      <c r="E687" s="345">
        <v>150</v>
      </c>
      <c r="F687" s="345">
        <v>150</v>
      </c>
      <c r="G687" s="345" t="s">
        <v>513</v>
      </c>
      <c r="H687" s="345">
        <v>150</v>
      </c>
      <c r="I687" s="345" t="s">
        <v>2206</v>
      </c>
      <c r="J687" s="344"/>
      <c r="K687" s="346"/>
    </row>
    <row r="688" spans="1:11" s="347" customFormat="1" ht="24">
      <c r="A688" s="344">
        <v>13</v>
      </c>
      <c r="B688" s="344"/>
      <c r="C688" s="345" t="s">
        <v>2445</v>
      </c>
      <c r="D688" s="344" t="s">
        <v>2441</v>
      </c>
      <c r="E688" s="345" t="s">
        <v>513</v>
      </c>
      <c r="F688" s="345" t="s">
        <v>513</v>
      </c>
      <c r="G688" s="345" t="s">
        <v>513</v>
      </c>
      <c r="H688" s="345">
        <v>250</v>
      </c>
      <c r="I688" s="345" t="s">
        <v>2206</v>
      </c>
      <c r="J688" s="344"/>
      <c r="K688" s="346"/>
    </row>
    <row r="689" spans="1:11" s="347" customFormat="1" ht="12">
      <c r="A689" s="348" t="s">
        <v>1280</v>
      </c>
      <c r="B689" s="344"/>
      <c r="C689" s="348" t="s">
        <v>2224</v>
      </c>
      <c r="D689" s="348"/>
      <c r="E689" s="345">
        <v>1600</v>
      </c>
      <c r="F689" s="345">
        <v>1600</v>
      </c>
      <c r="G689" s="345">
        <v>1250</v>
      </c>
      <c r="H689" s="345">
        <v>1450</v>
      </c>
      <c r="I689" s="345" t="s">
        <v>3228</v>
      </c>
      <c r="J689" s="344" t="s">
        <v>1389</v>
      </c>
      <c r="K689" s="346"/>
    </row>
    <row r="690" spans="1:11" s="347" customFormat="1" ht="12">
      <c r="A690" s="348"/>
      <c r="B690" s="344"/>
      <c r="C690" s="348" t="s">
        <v>2223</v>
      </c>
      <c r="D690" s="348"/>
      <c r="E690" s="345">
        <v>4072</v>
      </c>
      <c r="F690" s="345">
        <v>4072</v>
      </c>
      <c r="G690" s="345">
        <v>3572</v>
      </c>
      <c r="H690" s="345">
        <v>4122</v>
      </c>
      <c r="I690" s="345" t="s">
        <v>3228</v>
      </c>
      <c r="J690" s="344" t="s">
        <v>1315</v>
      </c>
      <c r="K690" s="346"/>
    </row>
    <row r="691" spans="1:11" s="347" customFormat="1" ht="12">
      <c r="A691" s="409" t="s">
        <v>3242</v>
      </c>
      <c r="B691" s="409"/>
      <c r="C691" s="409"/>
      <c r="D691" s="409"/>
      <c r="E691" s="409"/>
      <c r="F691" s="409"/>
      <c r="G691" s="409"/>
      <c r="H691" s="409"/>
      <c r="I691" s="409"/>
      <c r="J691" s="409"/>
      <c r="K691" s="346"/>
    </row>
    <row r="692" spans="1:11" s="339" customFormat="1">
      <c r="A692" s="357"/>
      <c r="B692" s="357"/>
      <c r="C692" s="357"/>
      <c r="D692" s="357"/>
      <c r="E692" s="357"/>
      <c r="F692" s="357"/>
      <c r="G692" s="357"/>
      <c r="H692" s="357"/>
      <c r="I692" s="357"/>
      <c r="J692" s="357"/>
      <c r="K692" s="122"/>
    </row>
    <row r="693" spans="1:11" s="358" customFormat="1" ht="18.75">
      <c r="A693" s="155" t="s">
        <v>139</v>
      </c>
      <c r="B693" s="155"/>
      <c r="C693" s="155"/>
      <c r="D693" s="155"/>
      <c r="E693" s="155"/>
      <c r="F693" s="155"/>
      <c r="G693" s="155"/>
      <c r="H693" s="155"/>
      <c r="I693" s="155"/>
      <c r="J693" s="155"/>
      <c r="K693" s="362"/>
    </row>
    <row r="694" spans="1:11" s="358" customFormat="1">
      <c r="A694" s="340" t="s">
        <v>594</v>
      </c>
      <c r="B694" s="340" t="s">
        <v>595</v>
      </c>
      <c r="C694" s="340" t="s">
        <v>596</v>
      </c>
      <c r="D694" s="340" t="s">
        <v>597</v>
      </c>
      <c r="E694" s="340" t="s">
        <v>1266</v>
      </c>
      <c r="F694" s="340"/>
      <c r="G694" s="340"/>
      <c r="H694" s="340"/>
      <c r="I694" s="340" t="s">
        <v>1267</v>
      </c>
      <c r="J694" s="340" t="s">
        <v>2303</v>
      </c>
      <c r="K694" s="362"/>
    </row>
    <row r="695" spans="1:11" s="358" customFormat="1">
      <c r="A695" s="340"/>
      <c r="B695" s="340"/>
      <c r="C695" s="340"/>
      <c r="D695" s="340"/>
      <c r="E695" s="340"/>
      <c r="F695" s="340"/>
      <c r="G695" s="340"/>
      <c r="H695" s="340"/>
      <c r="I695" s="340"/>
      <c r="J695" s="340"/>
      <c r="K695" s="362"/>
    </row>
    <row r="696" spans="1:11" s="358" customFormat="1">
      <c r="A696" s="340"/>
      <c r="B696" s="340"/>
      <c r="C696" s="340"/>
      <c r="D696" s="340"/>
      <c r="E696" s="426" t="s">
        <v>2446</v>
      </c>
      <c r="F696" s="426" t="s">
        <v>2447</v>
      </c>
      <c r="G696" s="426" t="s">
        <v>2448</v>
      </c>
      <c r="H696" s="426" t="s">
        <v>2449</v>
      </c>
      <c r="I696" s="340"/>
      <c r="J696" s="340"/>
      <c r="K696" s="362"/>
    </row>
    <row r="697" spans="1:11" s="347" customFormat="1" ht="12">
      <c r="A697" s="380">
        <v>1</v>
      </c>
      <c r="B697" s="349" t="s">
        <v>577</v>
      </c>
      <c r="C697" s="345" t="s">
        <v>3329</v>
      </c>
      <c r="D697" s="345" t="s">
        <v>2450</v>
      </c>
      <c r="E697" s="345">
        <v>150</v>
      </c>
      <c r="F697" s="345">
        <v>150</v>
      </c>
      <c r="G697" s="345">
        <v>150</v>
      </c>
      <c r="H697" s="345">
        <v>150</v>
      </c>
      <c r="I697" s="345" t="s">
        <v>2206</v>
      </c>
      <c r="J697" s="344"/>
      <c r="K697" s="346"/>
    </row>
    <row r="698" spans="1:11" s="347" customFormat="1" ht="24">
      <c r="A698" s="381"/>
      <c r="B698" s="349"/>
      <c r="C698" s="345" t="s">
        <v>3330</v>
      </c>
      <c r="D698" s="345" t="s">
        <v>2450</v>
      </c>
      <c r="E698" s="345" t="s">
        <v>3331</v>
      </c>
      <c r="F698" s="345" t="s">
        <v>3331</v>
      </c>
      <c r="G698" s="345" t="s">
        <v>3331</v>
      </c>
      <c r="H698" s="345" t="s">
        <v>3331</v>
      </c>
      <c r="I698" s="345" t="s">
        <v>2206</v>
      </c>
      <c r="J698" s="344"/>
      <c r="K698" s="346"/>
    </row>
    <row r="699" spans="1:11" s="347" customFormat="1" ht="12">
      <c r="A699" s="380">
        <v>2</v>
      </c>
      <c r="B699" s="349" t="s">
        <v>2356</v>
      </c>
      <c r="C699" s="345" t="s">
        <v>3329</v>
      </c>
      <c r="D699" s="345" t="s">
        <v>2450</v>
      </c>
      <c r="E699" s="345">
        <v>150</v>
      </c>
      <c r="F699" s="345">
        <v>150</v>
      </c>
      <c r="G699" s="345">
        <v>150</v>
      </c>
      <c r="H699" s="345">
        <v>150</v>
      </c>
      <c r="I699" s="345" t="s">
        <v>2206</v>
      </c>
      <c r="J699" s="344"/>
      <c r="K699" s="346"/>
    </row>
    <row r="700" spans="1:11" s="347" customFormat="1" ht="24">
      <c r="A700" s="381"/>
      <c r="B700" s="349"/>
      <c r="C700" s="345" t="s">
        <v>3332</v>
      </c>
      <c r="D700" s="345" t="s">
        <v>2450</v>
      </c>
      <c r="E700" s="345" t="s">
        <v>3333</v>
      </c>
      <c r="F700" s="345" t="s">
        <v>3333</v>
      </c>
      <c r="G700" s="345" t="s">
        <v>3333</v>
      </c>
      <c r="H700" s="345" t="s">
        <v>3333</v>
      </c>
      <c r="I700" s="345" t="s">
        <v>2206</v>
      </c>
      <c r="J700" s="344"/>
      <c r="K700" s="346"/>
    </row>
    <row r="701" spans="1:11" s="347" customFormat="1" ht="24">
      <c r="A701" s="344">
        <v>3</v>
      </c>
      <c r="B701" s="344"/>
      <c r="C701" s="345" t="s">
        <v>3334</v>
      </c>
      <c r="D701" s="345" t="s">
        <v>2450</v>
      </c>
      <c r="E701" s="345">
        <v>300</v>
      </c>
      <c r="F701" s="345">
        <v>300</v>
      </c>
      <c r="G701" s="345">
        <v>300</v>
      </c>
      <c r="H701" s="345">
        <v>300</v>
      </c>
      <c r="I701" s="345" t="s">
        <v>2206</v>
      </c>
      <c r="J701" s="344"/>
      <c r="K701" s="346"/>
    </row>
    <row r="702" spans="1:11" s="347" customFormat="1" ht="12">
      <c r="A702" s="344">
        <v>4</v>
      </c>
      <c r="B702" s="344"/>
      <c r="C702" s="345" t="s">
        <v>2309</v>
      </c>
      <c r="D702" s="345" t="s">
        <v>2450</v>
      </c>
      <c r="E702" s="345">
        <v>150</v>
      </c>
      <c r="F702" s="345">
        <v>150</v>
      </c>
      <c r="G702" s="345">
        <v>150</v>
      </c>
      <c r="H702" s="345">
        <v>150</v>
      </c>
      <c r="I702" s="345" t="s">
        <v>2206</v>
      </c>
      <c r="J702" s="344"/>
      <c r="K702" s="346"/>
    </row>
    <row r="703" spans="1:11" s="347" customFormat="1" ht="12">
      <c r="A703" s="344">
        <v>5</v>
      </c>
      <c r="B703" s="344"/>
      <c r="C703" s="345" t="s">
        <v>2295</v>
      </c>
      <c r="D703" s="345" t="s">
        <v>2450</v>
      </c>
      <c r="E703" s="345">
        <v>200</v>
      </c>
      <c r="F703" s="345">
        <v>200</v>
      </c>
      <c r="G703" s="345">
        <v>200</v>
      </c>
      <c r="H703" s="345">
        <v>200</v>
      </c>
      <c r="I703" s="345" t="s">
        <v>2206</v>
      </c>
      <c r="J703" s="344"/>
      <c r="K703" s="346"/>
    </row>
    <row r="704" spans="1:11" s="347" customFormat="1" ht="12">
      <c r="A704" s="344">
        <v>6</v>
      </c>
      <c r="B704" s="344"/>
      <c r="C704" s="345" t="s">
        <v>717</v>
      </c>
      <c r="D704" s="345" t="s">
        <v>2450</v>
      </c>
      <c r="E704" s="345">
        <v>150</v>
      </c>
      <c r="F704" s="345">
        <v>150</v>
      </c>
      <c r="G704" s="345">
        <v>150</v>
      </c>
      <c r="H704" s="345">
        <v>150</v>
      </c>
      <c r="I704" s="345" t="s">
        <v>2206</v>
      </c>
      <c r="J704" s="344"/>
      <c r="K704" s="346"/>
    </row>
    <row r="705" spans="1:11" s="347" customFormat="1" ht="24">
      <c r="A705" s="344">
        <v>7</v>
      </c>
      <c r="B705" s="344"/>
      <c r="C705" s="345" t="s">
        <v>1894</v>
      </c>
      <c r="D705" s="345" t="s">
        <v>2450</v>
      </c>
      <c r="E705" s="345" t="s">
        <v>3335</v>
      </c>
      <c r="F705" s="345" t="s">
        <v>3335</v>
      </c>
      <c r="G705" s="345" t="s">
        <v>3335</v>
      </c>
      <c r="H705" s="345" t="s">
        <v>3335</v>
      </c>
      <c r="I705" s="345" t="s">
        <v>2206</v>
      </c>
      <c r="J705" s="344"/>
      <c r="K705" s="346"/>
    </row>
    <row r="706" spans="1:11" s="347" customFormat="1" ht="24">
      <c r="A706" s="344">
        <v>8</v>
      </c>
      <c r="B706" s="344"/>
      <c r="C706" s="345" t="s">
        <v>1292</v>
      </c>
      <c r="D706" s="345" t="s">
        <v>2450</v>
      </c>
      <c r="E706" s="345" t="s">
        <v>3336</v>
      </c>
      <c r="F706" s="345" t="s">
        <v>3336</v>
      </c>
      <c r="G706" s="345" t="s">
        <v>3336</v>
      </c>
      <c r="H706" s="345" t="s">
        <v>3336</v>
      </c>
      <c r="I706" s="345" t="s">
        <v>2206</v>
      </c>
      <c r="J706" s="344"/>
      <c r="K706" s="346"/>
    </row>
    <row r="707" spans="1:11" s="347" customFormat="1" ht="12">
      <c r="A707" s="380">
        <v>9</v>
      </c>
      <c r="B707" s="349" t="s">
        <v>2451</v>
      </c>
      <c r="C707" s="345" t="s">
        <v>2270</v>
      </c>
      <c r="D707" s="345" t="s">
        <v>2450</v>
      </c>
      <c r="E707" s="345">
        <v>200</v>
      </c>
      <c r="F707" s="345">
        <v>200</v>
      </c>
      <c r="G707" s="345">
        <v>200</v>
      </c>
      <c r="H707" s="345">
        <v>200</v>
      </c>
      <c r="I707" s="345" t="s">
        <v>2206</v>
      </c>
      <c r="J707" s="344"/>
      <c r="K707" s="346"/>
    </row>
    <row r="708" spans="1:11" s="347" customFormat="1" ht="12">
      <c r="A708" s="381"/>
      <c r="B708" s="349"/>
      <c r="C708" s="345" t="s">
        <v>2452</v>
      </c>
      <c r="D708" s="345" t="s">
        <v>2450</v>
      </c>
      <c r="E708" s="345">
        <v>300</v>
      </c>
      <c r="F708" s="345">
        <v>300</v>
      </c>
      <c r="G708" s="345">
        <v>300</v>
      </c>
      <c r="H708" s="345">
        <v>300</v>
      </c>
      <c r="I708" s="345" t="s">
        <v>2206</v>
      </c>
      <c r="J708" s="344"/>
      <c r="K708" s="346"/>
    </row>
    <row r="709" spans="1:11" s="347" customFormat="1" ht="24">
      <c r="A709" s="344">
        <v>10</v>
      </c>
      <c r="B709" s="344"/>
      <c r="C709" s="345" t="s">
        <v>2360</v>
      </c>
      <c r="D709" s="345" t="s">
        <v>2450</v>
      </c>
      <c r="E709" s="345" t="s">
        <v>3337</v>
      </c>
      <c r="F709" s="345" t="s">
        <v>513</v>
      </c>
      <c r="G709" s="345" t="s">
        <v>3337</v>
      </c>
      <c r="H709" s="345" t="s">
        <v>513</v>
      </c>
      <c r="I709" s="345" t="s">
        <v>2206</v>
      </c>
      <c r="J709" s="344"/>
      <c r="K709" s="346"/>
    </row>
    <row r="710" spans="1:11" s="347" customFormat="1" ht="12">
      <c r="A710" s="344">
        <v>11</v>
      </c>
      <c r="B710" s="344"/>
      <c r="C710" s="345" t="s">
        <v>2453</v>
      </c>
      <c r="D710" s="345" t="s">
        <v>2450</v>
      </c>
      <c r="E710" s="345" t="s">
        <v>513</v>
      </c>
      <c r="F710" s="345" t="s">
        <v>513</v>
      </c>
      <c r="G710" s="345" t="s">
        <v>513</v>
      </c>
      <c r="H710" s="345">
        <v>200</v>
      </c>
      <c r="I710" s="345" t="s">
        <v>2206</v>
      </c>
      <c r="J710" s="344"/>
      <c r="K710" s="346"/>
    </row>
    <row r="711" spans="1:11" s="347" customFormat="1" ht="36">
      <c r="A711" s="344">
        <v>12</v>
      </c>
      <c r="B711" s="344"/>
      <c r="C711" s="345" t="s">
        <v>2454</v>
      </c>
      <c r="D711" s="345" t="s">
        <v>2450</v>
      </c>
      <c r="E711" s="345" t="s">
        <v>3338</v>
      </c>
      <c r="F711" s="345" t="s">
        <v>3338</v>
      </c>
      <c r="G711" s="345" t="s">
        <v>3338</v>
      </c>
      <c r="H711" s="345" t="s">
        <v>3338</v>
      </c>
      <c r="I711" s="345" t="s">
        <v>2206</v>
      </c>
      <c r="J711" s="344"/>
      <c r="K711" s="346"/>
    </row>
    <row r="712" spans="1:11" s="347" customFormat="1" ht="12">
      <c r="A712" s="348" t="s">
        <v>1280</v>
      </c>
      <c r="B712" s="349" t="s">
        <v>2455</v>
      </c>
      <c r="C712" s="349"/>
      <c r="D712" s="349"/>
      <c r="E712" s="427">
        <v>800</v>
      </c>
      <c r="F712" s="427">
        <v>1100</v>
      </c>
      <c r="G712" s="427">
        <v>800</v>
      </c>
      <c r="H712" s="427">
        <v>1000</v>
      </c>
      <c r="I712" s="345" t="s">
        <v>3228</v>
      </c>
      <c r="J712" s="344" t="s">
        <v>1389</v>
      </c>
      <c r="K712" s="346"/>
    </row>
    <row r="713" spans="1:11" s="347" customFormat="1" ht="12">
      <c r="A713" s="348"/>
      <c r="B713" s="349" t="s">
        <v>2223</v>
      </c>
      <c r="C713" s="349"/>
      <c r="D713" s="349"/>
      <c r="E713" s="427">
        <v>6716</v>
      </c>
      <c r="F713" s="427">
        <v>5876</v>
      </c>
      <c r="G713" s="427">
        <v>6716</v>
      </c>
      <c r="H713" s="427">
        <v>6076</v>
      </c>
      <c r="I713" s="345" t="s">
        <v>3228</v>
      </c>
      <c r="J713" s="344" t="s">
        <v>1315</v>
      </c>
      <c r="K713" s="346"/>
    </row>
    <row r="714" spans="1:11" s="347" customFormat="1" ht="12">
      <c r="A714" s="382" t="s">
        <v>3242</v>
      </c>
      <c r="B714" s="382"/>
      <c r="C714" s="382"/>
      <c r="D714" s="382"/>
      <c r="E714" s="382"/>
      <c r="F714" s="382"/>
      <c r="G714" s="382"/>
      <c r="H714" s="382"/>
      <c r="I714" s="382"/>
      <c r="J714" s="382"/>
      <c r="K714" s="346"/>
    </row>
    <row r="715" spans="1:11" s="347" customFormat="1" ht="12">
      <c r="A715" s="392" t="s">
        <v>2456</v>
      </c>
      <c r="B715" s="393"/>
      <c r="C715" s="393"/>
      <c r="D715" s="393"/>
      <c r="E715" s="393"/>
      <c r="F715" s="393"/>
      <c r="G715" s="393"/>
      <c r="H715" s="393"/>
      <c r="I715" s="393"/>
      <c r="J715" s="396"/>
      <c r="K715" s="346"/>
    </row>
    <row r="716" spans="1:11" s="339" customFormat="1">
      <c r="A716" s="428"/>
      <c r="B716" s="357"/>
      <c r="C716" s="357"/>
      <c r="D716" s="357"/>
      <c r="E716" s="357"/>
      <c r="F716" s="357"/>
      <c r="G716" s="357"/>
      <c r="H716" s="357"/>
      <c r="I716" s="357"/>
      <c r="J716" s="429"/>
      <c r="K716" s="122"/>
    </row>
    <row r="717" spans="1:11" s="358" customFormat="1" ht="18.75">
      <c r="A717" s="155" t="s">
        <v>140</v>
      </c>
      <c r="B717" s="155"/>
      <c r="C717" s="155"/>
      <c r="D717" s="155"/>
      <c r="E717" s="155"/>
      <c r="F717" s="155"/>
      <c r="G717" s="155"/>
      <c r="H717" s="155"/>
      <c r="I717" s="155"/>
      <c r="J717" s="155"/>
      <c r="K717" s="362"/>
    </row>
    <row r="718" spans="1:11" s="358" customFormat="1">
      <c r="A718" s="340" t="s">
        <v>594</v>
      </c>
      <c r="B718" s="340" t="s">
        <v>595</v>
      </c>
      <c r="C718" s="340" t="s">
        <v>596</v>
      </c>
      <c r="D718" s="340" t="s">
        <v>597</v>
      </c>
      <c r="E718" s="340" t="s">
        <v>1266</v>
      </c>
      <c r="F718" s="340"/>
      <c r="G718" s="340"/>
      <c r="H718" s="340"/>
      <c r="I718" s="340" t="s">
        <v>1267</v>
      </c>
      <c r="J718" s="340" t="s">
        <v>2303</v>
      </c>
      <c r="K718" s="362"/>
    </row>
    <row r="719" spans="1:11" s="358" customFormat="1">
      <c r="A719" s="340"/>
      <c r="B719" s="340"/>
      <c r="C719" s="340"/>
      <c r="D719" s="340"/>
      <c r="E719" s="340"/>
      <c r="F719" s="340"/>
      <c r="G719" s="340"/>
      <c r="H719" s="340"/>
      <c r="I719" s="340"/>
      <c r="J719" s="340"/>
      <c r="K719" s="362"/>
    </row>
    <row r="720" spans="1:11" s="358" customFormat="1">
      <c r="A720" s="340"/>
      <c r="B720" s="340"/>
      <c r="C720" s="340"/>
      <c r="D720" s="340"/>
      <c r="E720" s="426" t="s">
        <v>2446</v>
      </c>
      <c r="F720" s="426" t="s">
        <v>2447</v>
      </c>
      <c r="G720" s="426" t="s">
        <v>2448</v>
      </c>
      <c r="H720" s="426" t="s">
        <v>2449</v>
      </c>
      <c r="I720" s="340"/>
      <c r="J720" s="340"/>
      <c r="K720" s="362"/>
    </row>
    <row r="721" spans="1:11" s="347" customFormat="1" ht="12">
      <c r="A721" s="344"/>
      <c r="B721" s="344"/>
      <c r="C721" s="355" t="s">
        <v>2309</v>
      </c>
      <c r="D721" s="355" t="s">
        <v>2450</v>
      </c>
      <c r="E721" s="355">
        <v>150</v>
      </c>
      <c r="F721" s="355">
        <v>150</v>
      </c>
      <c r="G721" s="355">
        <v>150</v>
      </c>
      <c r="H721" s="355">
        <v>150</v>
      </c>
      <c r="I721" s="345" t="s">
        <v>2206</v>
      </c>
      <c r="J721" s="344"/>
      <c r="K721" s="346"/>
    </row>
    <row r="722" spans="1:11" s="347" customFormat="1" ht="12">
      <c r="A722" s="344"/>
      <c r="B722" s="344"/>
      <c r="C722" s="355" t="s">
        <v>2216</v>
      </c>
      <c r="D722" s="355" t="s">
        <v>2450</v>
      </c>
      <c r="E722" s="355">
        <v>200</v>
      </c>
      <c r="F722" s="355">
        <v>200</v>
      </c>
      <c r="G722" s="355">
        <v>200</v>
      </c>
      <c r="H722" s="355">
        <v>200</v>
      </c>
      <c r="I722" s="345" t="s">
        <v>2206</v>
      </c>
      <c r="J722" s="344"/>
      <c r="K722" s="346"/>
    </row>
    <row r="723" spans="1:11" s="347" customFormat="1" ht="12">
      <c r="A723" s="380"/>
      <c r="B723" s="348" t="s">
        <v>561</v>
      </c>
      <c r="C723" s="349" t="s">
        <v>2270</v>
      </c>
      <c r="D723" s="355" t="s">
        <v>2450</v>
      </c>
      <c r="E723" s="355">
        <v>150</v>
      </c>
      <c r="F723" s="355">
        <v>150</v>
      </c>
      <c r="G723" s="355">
        <v>150</v>
      </c>
      <c r="H723" s="355">
        <v>150</v>
      </c>
      <c r="I723" s="345" t="s">
        <v>2206</v>
      </c>
      <c r="J723" s="344"/>
      <c r="K723" s="346"/>
    </row>
    <row r="724" spans="1:11" s="347" customFormat="1" ht="12">
      <c r="A724" s="397"/>
      <c r="B724" s="348"/>
      <c r="C724" s="349"/>
      <c r="D724" s="355" t="s">
        <v>2450</v>
      </c>
      <c r="E724" s="355">
        <v>150</v>
      </c>
      <c r="F724" s="355">
        <v>150</v>
      </c>
      <c r="G724" s="355">
        <v>150</v>
      </c>
      <c r="H724" s="355">
        <v>150</v>
      </c>
      <c r="I724" s="345" t="s">
        <v>2206</v>
      </c>
      <c r="J724" s="344"/>
      <c r="K724" s="346"/>
    </row>
    <row r="725" spans="1:11" s="347" customFormat="1" ht="12">
      <c r="A725" s="397"/>
      <c r="B725" s="348"/>
      <c r="C725" s="349"/>
      <c r="D725" s="355" t="s">
        <v>2450</v>
      </c>
      <c r="E725" s="355">
        <v>150</v>
      </c>
      <c r="F725" s="355">
        <v>150</v>
      </c>
      <c r="G725" s="355">
        <v>150</v>
      </c>
      <c r="H725" s="355">
        <v>150</v>
      </c>
      <c r="I725" s="345" t="s">
        <v>2206</v>
      </c>
      <c r="J725" s="344"/>
      <c r="K725" s="346"/>
    </row>
    <row r="726" spans="1:11" s="347" customFormat="1" ht="12">
      <c r="A726" s="397"/>
      <c r="B726" s="348"/>
      <c r="C726" s="349" t="s">
        <v>3339</v>
      </c>
      <c r="D726" s="355" t="s">
        <v>2450</v>
      </c>
      <c r="E726" s="355">
        <v>150</v>
      </c>
      <c r="F726" s="355">
        <v>150</v>
      </c>
      <c r="G726" s="355">
        <v>150</v>
      </c>
      <c r="H726" s="355">
        <v>150</v>
      </c>
      <c r="I726" s="345" t="s">
        <v>2206</v>
      </c>
      <c r="J726" s="344"/>
      <c r="K726" s="346"/>
    </row>
    <row r="727" spans="1:11" s="347" customFormat="1" ht="12">
      <c r="A727" s="397"/>
      <c r="B727" s="348"/>
      <c r="C727" s="349"/>
      <c r="D727" s="355" t="s">
        <v>2450</v>
      </c>
      <c r="E727" s="355">
        <v>150</v>
      </c>
      <c r="F727" s="355">
        <v>150</v>
      </c>
      <c r="G727" s="355">
        <v>150</v>
      </c>
      <c r="H727" s="355">
        <v>150</v>
      </c>
      <c r="I727" s="345" t="s">
        <v>2206</v>
      </c>
      <c r="J727" s="344"/>
      <c r="K727" s="346"/>
    </row>
    <row r="728" spans="1:11" s="347" customFormat="1" ht="12">
      <c r="A728" s="397"/>
      <c r="B728" s="348"/>
      <c r="C728" s="349"/>
      <c r="D728" s="355" t="s">
        <v>2450</v>
      </c>
      <c r="E728" s="355">
        <v>150</v>
      </c>
      <c r="F728" s="355">
        <v>150</v>
      </c>
      <c r="G728" s="355">
        <v>150</v>
      </c>
      <c r="H728" s="355">
        <v>150</v>
      </c>
      <c r="I728" s="345" t="s">
        <v>2206</v>
      </c>
      <c r="J728" s="344"/>
      <c r="K728" s="346"/>
    </row>
    <row r="729" spans="1:11" s="347" customFormat="1" ht="12">
      <c r="A729" s="381"/>
      <c r="B729" s="348"/>
      <c r="C729" s="348" t="s">
        <v>3241</v>
      </c>
      <c r="D729" s="348"/>
      <c r="E729" s="348"/>
      <c r="F729" s="348"/>
      <c r="G729" s="348"/>
      <c r="H729" s="348"/>
      <c r="I729" s="344"/>
      <c r="J729" s="344"/>
      <c r="K729" s="346"/>
    </row>
    <row r="730" spans="1:11" s="347" customFormat="1" ht="12">
      <c r="A730" s="344" t="s">
        <v>1280</v>
      </c>
      <c r="B730" s="348" t="s">
        <v>2223</v>
      </c>
      <c r="C730" s="348"/>
      <c r="D730" s="348"/>
      <c r="E730" s="344">
        <v>1922</v>
      </c>
      <c r="F730" s="344">
        <v>1922</v>
      </c>
      <c r="G730" s="344">
        <v>1922</v>
      </c>
      <c r="H730" s="344">
        <v>1922</v>
      </c>
      <c r="I730" s="345" t="s">
        <v>3228</v>
      </c>
      <c r="J730" s="344"/>
      <c r="K730" s="346"/>
    </row>
    <row r="731" spans="1:11" s="347" customFormat="1" ht="12">
      <c r="A731" s="409" t="s">
        <v>3242</v>
      </c>
      <c r="B731" s="409"/>
      <c r="C731" s="409"/>
      <c r="D731" s="409"/>
      <c r="E731" s="409"/>
      <c r="F731" s="409"/>
      <c r="G731" s="409"/>
      <c r="H731" s="409"/>
      <c r="I731" s="409"/>
      <c r="J731" s="409"/>
      <c r="K731" s="346"/>
    </row>
    <row r="732" spans="1:11" s="339" customFormat="1">
      <c r="A732" s="357"/>
      <c r="B732" s="357"/>
      <c r="C732" s="357"/>
      <c r="D732" s="357"/>
      <c r="E732" s="357"/>
      <c r="F732" s="357"/>
      <c r="G732" s="357"/>
      <c r="H732" s="365"/>
      <c r="I732" s="365"/>
      <c r="J732" s="365"/>
      <c r="K732" s="122"/>
    </row>
    <row r="733" spans="1:11" s="358" customFormat="1" ht="18.75">
      <c r="A733" s="383" t="s">
        <v>141</v>
      </c>
      <c r="B733" s="198"/>
      <c r="C733" s="198"/>
      <c r="D733" s="198"/>
      <c r="E733" s="198"/>
      <c r="F733" s="198"/>
      <c r="G733" s="394"/>
      <c r="H733" s="384"/>
      <c r="I733" s="366"/>
      <c r="J733" s="366"/>
      <c r="K733" s="362"/>
    </row>
    <row r="734" spans="1:11" s="358" customFormat="1" ht="36">
      <c r="A734" s="8" t="s">
        <v>594</v>
      </c>
      <c r="B734" s="8" t="s">
        <v>595</v>
      </c>
      <c r="C734" s="8" t="s">
        <v>596</v>
      </c>
      <c r="D734" s="8" t="s">
        <v>597</v>
      </c>
      <c r="E734" s="430" t="s">
        <v>1266</v>
      </c>
      <c r="F734" s="8" t="s">
        <v>1267</v>
      </c>
      <c r="G734" s="414" t="s">
        <v>2303</v>
      </c>
      <c r="H734" s="431"/>
      <c r="K734" s="362"/>
    </row>
    <row r="735" spans="1:11" s="347" customFormat="1" ht="12">
      <c r="A735" s="344">
        <v>1</v>
      </c>
      <c r="B735" s="344"/>
      <c r="C735" s="345" t="s">
        <v>495</v>
      </c>
      <c r="D735" s="345" t="s">
        <v>2457</v>
      </c>
      <c r="E735" s="345">
        <v>50</v>
      </c>
      <c r="F735" s="344" t="s">
        <v>1643</v>
      </c>
      <c r="G735" s="388"/>
      <c r="H735" s="421"/>
      <c r="K735" s="346"/>
    </row>
    <row r="736" spans="1:11" s="347" customFormat="1" ht="12">
      <c r="A736" s="344">
        <v>2</v>
      </c>
      <c r="B736" s="344"/>
      <c r="C736" s="345" t="s">
        <v>1636</v>
      </c>
      <c r="D736" s="345" t="s">
        <v>2457</v>
      </c>
      <c r="E736" s="345">
        <v>150</v>
      </c>
      <c r="F736" s="344" t="s">
        <v>1643</v>
      </c>
      <c r="G736" s="388"/>
      <c r="H736" s="421"/>
      <c r="K736" s="346"/>
    </row>
    <row r="737" spans="1:11" s="347" customFormat="1" ht="12">
      <c r="A737" s="344">
        <v>3</v>
      </c>
      <c r="B737" s="344"/>
      <c r="C737" s="345" t="s">
        <v>2028</v>
      </c>
      <c r="D737" s="345" t="s">
        <v>2457</v>
      </c>
      <c r="E737" s="345">
        <v>50</v>
      </c>
      <c r="F737" s="344" t="s">
        <v>1643</v>
      </c>
      <c r="G737" s="388"/>
      <c r="H737" s="421"/>
      <c r="K737" s="346"/>
    </row>
    <row r="738" spans="1:11" s="347" customFormat="1" ht="12">
      <c r="A738" s="344">
        <v>4</v>
      </c>
      <c r="B738" s="344"/>
      <c r="C738" s="345" t="s">
        <v>2294</v>
      </c>
      <c r="D738" s="345" t="s">
        <v>2457</v>
      </c>
      <c r="E738" s="345">
        <v>50</v>
      </c>
      <c r="F738" s="344" t="s">
        <v>1643</v>
      </c>
      <c r="G738" s="388"/>
      <c r="H738" s="421"/>
      <c r="K738" s="346"/>
    </row>
    <row r="739" spans="1:11" s="347" customFormat="1" ht="12">
      <c r="A739" s="344">
        <v>5</v>
      </c>
      <c r="B739" s="344"/>
      <c r="C739" s="345" t="s">
        <v>2333</v>
      </c>
      <c r="D739" s="345" t="s">
        <v>2457</v>
      </c>
      <c r="E739" s="345">
        <v>150</v>
      </c>
      <c r="F739" s="344" t="s">
        <v>1643</v>
      </c>
      <c r="G739" s="388"/>
      <c r="H739" s="421"/>
      <c r="K739" s="346"/>
    </row>
    <row r="740" spans="1:11" s="347" customFormat="1" ht="12">
      <c r="A740" s="344">
        <v>6</v>
      </c>
      <c r="B740" s="344"/>
      <c r="C740" s="345" t="s">
        <v>717</v>
      </c>
      <c r="D740" s="345" t="s">
        <v>2457</v>
      </c>
      <c r="E740" s="345">
        <v>150</v>
      </c>
      <c r="F740" s="344" t="s">
        <v>1643</v>
      </c>
      <c r="G740" s="388"/>
      <c r="H740" s="421"/>
      <c r="K740" s="346"/>
    </row>
    <row r="741" spans="1:11" s="347" customFormat="1" ht="12">
      <c r="A741" s="348">
        <v>7</v>
      </c>
      <c r="B741" s="348" t="s">
        <v>705</v>
      </c>
      <c r="C741" s="345" t="s">
        <v>2340</v>
      </c>
      <c r="D741" s="345" t="s">
        <v>2457</v>
      </c>
      <c r="E741" s="345">
        <v>300</v>
      </c>
      <c r="F741" s="344" t="s">
        <v>1643</v>
      </c>
      <c r="G741" s="388"/>
      <c r="H741" s="421"/>
      <c r="K741" s="346"/>
    </row>
    <row r="742" spans="1:11" s="347" customFormat="1" ht="12">
      <c r="A742" s="348"/>
      <c r="B742" s="348"/>
      <c r="C742" s="345" t="s">
        <v>2310</v>
      </c>
      <c r="D742" s="345" t="s">
        <v>2457</v>
      </c>
      <c r="E742" s="345">
        <v>300</v>
      </c>
      <c r="F742" s="344" t="s">
        <v>1643</v>
      </c>
      <c r="G742" s="388"/>
      <c r="H742" s="421"/>
      <c r="K742" s="346"/>
    </row>
    <row r="743" spans="1:11" s="347" customFormat="1" ht="12">
      <c r="A743" s="344">
        <v>8</v>
      </c>
      <c r="B743" s="344"/>
      <c r="C743" s="345" t="s">
        <v>2458</v>
      </c>
      <c r="D743" s="345" t="s">
        <v>2457</v>
      </c>
      <c r="E743" s="345">
        <v>300</v>
      </c>
      <c r="F743" s="344" t="s">
        <v>1643</v>
      </c>
      <c r="G743" s="388"/>
      <c r="H743" s="421"/>
      <c r="K743" s="346"/>
    </row>
    <row r="744" spans="1:11" s="347" customFormat="1" ht="12">
      <c r="A744" s="344">
        <v>9</v>
      </c>
      <c r="B744" s="344"/>
      <c r="C744" s="345" t="s">
        <v>2459</v>
      </c>
      <c r="D744" s="345" t="s">
        <v>2457</v>
      </c>
      <c r="E744" s="345">
        <v>600</v>
      </c>
      <c r="F744" s="344" t="s">
        <v>1643</v>
      </c>
      <c r="G744" s="388"/>
      <c r="H744" s="421"/>
      <c r="K744" s="346"/>
    </row>
    <row r="745" spans="1:11" s="347" customFormat="1" ht="12">
      <c r="A745" s="344">
        <v>10</v>
      </c>
      <c r="B745" s="344"/>
      <c r="C745" s="345" t="s">
        <v>692</v>
      </c>
      <c r="D745" s="345" t="s">
        <v>2457</v>
      </c>
      <c r="E745" s="345">
        <v>200</v>
      </c>
      <c r="F745" s="344" t="s">
        <v>1643</v>
      </c>
      <c r="G745" s="388"/>
      <c r="H745" s="421"/>
      <c r="K745" s="346"/>
    </row>
    <row r="746" spans="1:11" s="347" customFormat="1" ht="12">
      <c r="A746" s="348">
        <v>11</v>
      </c>
      <c r="B746" s="348" t="s">
        <v>2334</v>
      </c>
      <c r="C746" s="345" t="s">
        <v>2213</v>
      </c>
      <c r="D746" s="345" t="s">
        <v>2457</v>
      </c>
      <c r="E746" s="345">
        <v>150</v>
      </c>
      <c r="F746" s="344" t="s">
        <v>1643</v>
      </c>
      <c r="G746" s="388"/>
      <c r="H746" s="421"/>
      <c r="K746" s="346"/>
    </row>
    <row r="747" spans="1:11" s="347" customFormat="1" ht="12">
      <c r="A747" s="348"/>
      <c r="B747" s="348"/>
      <c r="C747" s="345" t="s">
        <v>2283</v>
      </c>
      <c r="D747" s="345" t="s">
        <v>2457</v>
      </c>
      <c r="E747" s="345">
        <v>150</v>
      </c>
      <c r="F747" s="344" t="s">
        <v>1643</v>
      </c>
      <c r="G747" s="388"/>
      <c r="H747" s="421"/>
      <c r="K747" s="346"/>
    </row>
    <row r="748" spans="1:11" s="347" customFormat="1" ht="12">
      <c r="A748" s="348"/>
      <c r="B748" s="348"/>
      <c r="C748" s="345" t="s">
        <v>2282</v>
      </c>
      <c r="D748" s="345" t="s">
        <v>2457</v>
      </c>
      <c r="E748" s="345">
        <v>150</v>
      </c>
      <c r="F748" s="344" t="s">
        <v>1643</v>
      </c>
      <c r="G748" s="388"/>
      <c r="H748" s="421"/>
      <c r="K748" s="346"/>
    </row>
    <row r="749" spans="1:11" s="347" customFormat="1" ht="12">
      <c r="A749" s="348"/>
      <c r="B749" s="348"/>
      <c r="C749" s="345" t="s">
        <v>2387</v>
      </c>
      <c r="D749" s="345" t="s">
        <v>2457</v>
      </c>
      <c r="E749" s="345">
        <v>150</v>
      </c>
      <c r="F749" s="344" t="s">
        <v>1643</v>
      </c>
      <c r="G749" s="388"/>
      <c r="H749" s="421"/>
      <c r="K749" s="346"/>
    </row>
    <row r="750" spans="1:11" s="347" customFormat="1" ht="12">
      <c r="A750" s="348"/>
      <c r="B750" s="348"/>
      <c r="C750" s="390" t="s">
        <v>3275</v>
      </c>
      <c r="D750" s="405"/>
      <c r="E750" s="391"/>
      <c r="F750" s="344"/>
      <c r="G750" s="388"/>
      <c r="H750" s="389"/>
      <c r="K750" s="346"/>
    </row>
    <row r="751" spans="1:11" s="347" customFormat="1" ht="36">
      <c r="A751" s="348"/>
      <c r="B751" s="348"/>
      <c r="C751" s="345" t="s">
        <v>2215</v>
      </c>
      <c r="D751" s="345" t="s">
        <v>2457</v>
      </c>
      <c r="E751" s="345" t="s">
        <v>3283</v>
      </c>
      <c r="F751" s="344" t="s">
        <v>1643</v>
      </c>
      <c r="G751" s="388"/>
      <c r="H751" s="421"/>
      <c r="K751" s="346"/>
    </row>
    <row r="752" spans="1:11" s="347" customFormat="1" ht="48">
      <c r="A752" s="348"/>
      <c r="B752" s="348"/>
      <c r="C752" s="345" t="s">
        <v>2281</v>
      </c>
      <c r="D752" s="345" t="s">
        <v>2457</v>
      </c>
      <c r="E752" s="345" t="s">
        <v>3340</v>
      </c>
      <c r="F752" s="344" t="s">
        <v>1643</v>
      </c>
      <c r="G752" s="388"/>
      <c r="H752" s="421"/>
      <c r="K752" s="346"/>
    </row>
    <row r="753" spans="1:12" s="347" customFormat="1" ht="24">
      <c r="A753" s="348">
        <v>12</v>
      </c>
      <c r="B753" s="349" t="s">
        <v>2460</v>
      </c>
      <c r="C753" s="345" t="s">
        <v>2461</v>
      </c>
      <c r="D753" s="345" t="s">
        <v>2457</v>
      </c>
      <c r="E753" s="345">
        <v>150</v>
      </c>
      <c r="F753" s="344" t="s">
        <v>1643</v>
      </c>
      <c r="G753" s="388"/>
      <c r="H753" s="421"/>
      <c r="K753" s="346"/>
    </row>
    <row r="754" spans="1:12" s="347" customFormat="1" ht="12">
      <c r="A754" s="348"/>
      <c r="B754" s="349"/>
      <c r="C754" s="345" t="s">
        <v>2213</v>
      </c>
      <c r="D754" s="345" t="s">
        <v>2457</v>
      </c>
      <c r="E754" s="345">
        <v>150</v>
      </c>
      <c r="F754" s="344" t="s">
        <v>1643</v>
      </c>
      <c r="G754" s="388"/>
      <c r="H754" s="421"/>
      <c r="K754" s="346"/>
    </row>
    <row r="755" spans="1:12" s="347" customFormat="1" ht="12">
      <c r="A755" s="348"/>
      <c r="B755" s="349"/>
      <c r="C755" s="345" t="s">
        <v>2283</v>
      </c>
      <c r="D755" s="345" t="s">
        <v>2457</v>
      </c>
      <c r="E755" s="345">
        <v>150</v>
      </c>
      <c r="F755" s="344" t="s">
        <v>1643</v>
      </c>
      <c r="G755" s="388"/>
      <c r="H755" s="421"/>
      <c r="K755" s="346"/>
    </row>
    <row r="756" spans="1:12" s="347" customFormat="1" ht="12">
      <c r="A756" s="348"/>
      <c r="B756" s="349"/>
      <c r="C756" s="345" t="s">
        <v>2282</v>
      </c>
      <c r="D756" s="345" t="s">
        <v>2457</v>
      </c>
      <c r="E756" s="345">
        <v>150</v>
      </c>
      <c r="F756" s="344" t="s">
        <v>1643</v>
      </c>
      <c r="G756" s="388"/>
      <c r="H756" s="421"/>
      <c r="K756" s="346"/>
    </row>
    <row r="757" spans="1:12" s="347" customFormat="1" ht="12">
      <c r="A757" s="348"/>
      <c r="B757" s="349"/>
      <c r="C757" s="345" t="s">
        <v>2387</v>
      </c>
      <c r="D757" s="345" t="s">
        <v>2457</v>
      </c>
      <c r="E757" s="345">
        <v>150</v>
      </c>
      <c r="F757" s="344" t="s">
        <v>1643</v>
      </c>
      <c r="G757" s="388"/>
      <c r="H757" s="421"/>
      <c r="K757" s="346"/>
    </row>
    <row r="758" spans="1:12" s="347" customFormat="1" ht="12">
      <c r="A758" s="348"/>
      <c r="B758" s="349"/>
      <c r="C758" s="390" t="s">
        <v>3275</v>
      </c>
      <c r="D758" s="405"/>
      <c r="E758" s="391"/>
      <c r="F758" s="344"/>
      <c r="G758" s="388"/>
      <c r="H758" s="389"/>
      <c r="K758" s="346"/>
    </row>
    <row r="759" spans="1:12" s="347" customFormat="1" ht="36">
      <c r="A759" s="348"/>
      <c r="B759" s="349"/>
      <c r="C759" s="345" t="s">
        <v>2215</v>
      </c>
      <c r="D759" s="345" t="s">
        <v>2457</v>
      </c>
      <c r="E759" s="345" t="s">
        <v>3283</v>
      </c>
      <c r="F759" s="344" t="s">
        <v>1643</v>
      </c>
      <c r="G759" s="388"/>
      <c r="H759" s="421"/>
      <c r="K759" s="346"/>
    </row>
    <row r="760" spans="1:12" s="347" customFormat="1" ht="48">
      <c r="A760" s="348"/>
      <c r="B760" s="349"/>
      <c r="C760" s="345" t="s">
        <v>2281</v>
      </c>
      <c r="D760" s="345" t="s">
        <v>2457</v>
      </c>
      <c r="E760" s="345" t="s">
        <v>3340</v>
      </c>
      <c r="F760" s="344" t="s">
        <v>1643</v>
      </c>
      <c r="G760" s="388"/>
      <c r="H760" s="421"/>
      <c r="K760" s="346"/>
    </row>
    <row r="761" spans="1:12" s="347" customFormat="1" ht="12">
      <c r="A761" s="344">
        <v>13</v>
      </c>
      <c r="B761" s="359" t="s">
        <v>856</v>
      </c>
      <c r="C761" s="360"/>
      <c r="D761" s="345" t="s">
        <v>1993</v>
      </c>
      <c r="E761" s="345">
        <v>2600</v>
      </c>
      <c r="F761" s="344" t="s">
        <v>1643</v>
      </c>
      <c r="G761" s="388"/>
      <c r="H761" s="421"/>
      <c r="K761" s="346"/>
    </row>
    <row r="762" spans="1:12" s="347" customFormat="1" ht="12">
      <c r="A762" s="348" t="s">
        <v>1280</v>
      </c>
      <c r="B762" s="390" t="s">
        <v>2224</v>
      </c>
      <c r="C762" s="405"/>
      <c r="D762" s="391"/>
      <c r="E762" s="345">
        <v>1200</v>
      </c>
      <c r="F762" s="344" t="s">
        <v>720</v>
      </c>
      <c r="G762" s="344" t="s">
        <v>1397</v>
      </c>
      <c r="H762" s="421"/>
      <c r="K762" s="346"/>
    </row>
    <row r="763" spans="1:12" s="347" customFormat="1" ht="12">
      <c r="A763" s="348"/>
      <c r="B763" s="390" t="s">
        <v>2223</v>
      </c>
      <c r="C763" s="405"/>
      <c r="D763" s="391"/>
      <c r="E763" s="345">
        <v>10426</v>
      </c>
      <c r="F763" s="344" t="s">
        <v>720</v>
      </c>
      <c r="G763" s="344" t="s">
        <v>948</v>
      </c>
      <c r="H763" s="421"/>
      <c r="K763" s="346"/>
    </row>
    <row r="764" spans="1:12" s="347" customFormat="1" ht="12">
      <c r="A764" s="393" t="s">
        <v>3242</v>
      </c>
      <c r="B764" s="393"/>
      <c r="C764" s="393"/>
      <c r="D764" s="393"/>
      <c r="E764" s="393"/>
      <c r="F764" s="393"/>
      <c r="G764" s="396"/>
      <c r="H764" s="389"/>
      <c r="K764" s="346"/>
    </row>
    <row r="765" spans="1:12" s="347" customFormat="1" ht="12">
      <c r="A765" s="392" t="s">
        <v>2462</v>
      </c>
      <c r="B765" s="393"/>
      <c r="C765" s="393"/>
      <c r="D765" s="393"/>
      <c r="E765" s="393"/>
      <c r="F765" s="393"/>
      <c r="G765" s="396"/>
      <c r="H765" s="389"/>
      <c r="K765" s="346"/>
    </row>
    <row r="766" spans="1:12" s="339" customFormat="1">
      <c r="A766" s="357"/>
      <c r="B766" s="357"/>
      <c r="C766" s="357"/>
      <c r="D766" s="357"/>
      <c r="E766" s="357"/>
      <c r="F766" s="357"/>
      <c r="G766" s="357"/>
      <c r="H766" s="354"/>
      <c r="I766" s="377"/>
      <c r="J766" s="377"/>
      <c r="L766" s="432"/>
    </row>
    <row r="767" spans="1:12" s="358" customFormat="1" ht="18.75">
      <c r="A767" s="383" t="s">
        <v>142</v>
      </c>
      <c r="B767" s="198"/>
      <c r="C767" s="198"/>
      <c r="D767" s="198"/>
      <c r="E767" s="198"/>
      <c r="F767" s="198"/>
      <c r="G767" s="198"/>
      <c r="H767" s="394"/>
      <c r="I767" s="384"/>
      <c r="J767" s="366"/>
      <c r="L767" s="433"/>
    </row>
    <row r="768" spans="1:12" s="358" customFormat="1">
      <c r="A768" s="340" t="s">
        <v>594</v>
      </c>
      <c r="B768" s="340" t="s">
        <v>595</v>
      </c>
      <c r="C768" s="340" t="s">
        <v>596</v>
      </c>
      <c r="D768" s="340" t="s">
        <v>597</v>
      </c>
      <c r="E768" s="368" t="s">
        <v>1266</v>
      </c>
      <c r="F768" s="369"/>
      <c r="G768" s="340" t="s">
        <v>1267</v>
      </c>
      <c r="H768" s="368" t="s">
        <v>2303</v>
      </c>
      <c r="I768" s="385"/>
      <c r="L768" s="433"/>
    </row>
    <row r="769" spans="1:12" s="358" customFormat="1" ht="25.5">
      <c r="A769" s="341"/>
      <c r="B769" s="341"/>
      <c r="C769" s="341"/>
      <c r="D769" s="341"/>
      <c r="E769" s="434" t="s">
        <v>3341</v>
      </c>
      <c r="F769" s="434" t="s">
        <v>3342</v>
      </c>
      <c r="G769" s="341"/>
      <c r="H769" s="387"/>
      <c r="I769" s="385"/>
      <c r="L769" s="433"/>
    </row>
    <row r="770" spans="1:12" s="347" customFormat="1" ht="12">
      <c r="A770" s="344">
        <v>1</v>
      </c>
      <c r="B770" s="344"/>
      <c r="C770" s="345" t="s">
        <v>495</v>
      </c>
      <c r="D770" s="345" t="s">
        <v>2463</v>
      </c>
      <c r="E770" s="344">
        <v>50</v>
      </c>
      <c r="F770" s="344">
        <v>50</v>
      </c>
      <c r="G770" s="344" t="s">
        <v>1643</v>
      </c>
      <c r="H770" s="388"/>
      <c r="I770" s="389"/>
      <c r="L770" s="435"/>
    </row>
    <row r="771" spans="1:12" s="347" customFormat="1" ht="12">
      <c r="A771" s="344">
        <v>2</v>
      </c>
      <c r="B771" s="344"/>
      <c r="C771" s="345" t="s">
        <v>1766</v>
      </c>
      <c r="D771" s="345" t="s">
        <v>2463</v>
      </c>
      <c r="E771" s="344">
        <v>400</v>
      </c>
      <c r="F771" s="344">
        <v>400</v>
      </c>
      <c r="G771" s="344" t="s">
        <v>1643</v>
      </c>
      <c r="H771" s="388"/>
      <c r="I771" s="389"/>
      <c r="L771" s="435"/>
    </row>
    <row r="772" spans="1:12" s="347" customFormat="1" ht="12">
      <c r="A772" s="344">
        <v>3</v>
      </c>
      <c r="B772" s="344"/>
      <c r="C772" s="345" t="s">
        <v>1558</v>
      </c>
      <c r="D772" s="345" t="s">
        <v>2463</v>
      </c>
      <c r="E772" s="344">
        <v>100</v>
      </c>
      <c r="F772" s="344">
        <v>100</v>
      </c>
      <c r="G772" s="344" t="s">
        <v>1643</v>
      </c>
      <c r="H772" s="388"/>
      <c r="I772" s="389"/>
      <c r="L772" s="435"/>
    </row>
    <row r="773" spans="1:12" s="347" customFormat="1" ht="12">
      <c r="A773" s="344">
        <v>4</v>
      </c>
      <c r="B773" s="344"/>
      <c r="C773" s="345" t="s">
        <v>1636</v>
      </c>
      <c r="D773" s="345" t="s">
        <v>2463</v>
      </c>
      <c r="E773" s="344">
        <v>150</v>
      </c>
      <c r="F773" s="344">
        <v>150</v>
      </c>
      <c r="G773" s="344" t="s">
        <v>1643</v>
      </c>
      <c r="H773" s="388"/>
      <c r="I773" s="389"/>
      <c r="L773" s="435"/>
    </row>
    <row r="774" spans="1:12" s="347" customFormat="1" ht="12">
      <c r="A774" s="344">
        <v>5</v>
      </c>
      <c r="B774" s="344"/>
      <c r="C774" s="345" t="s">
        <v>561</v>
      </c>
      <c r="D774" s="345" t="s">
        <v>2463</v>
      </c>
      <c r="E774" s="344">
        <v>150</v>
      </c>
      <c r="F774" s="344">
        <v>150</v>
      </c>
      <c r="G774" s="344" t="s">
        <v>1643</v>
      </c>
      <c r="H774" s="388"/>
      <c r="I774" s="389"/>
      <c r="L774" s="435"/>
    </row>
    <row r="775" spans="1:12" s="347" customFormat="1" ht="24">
      <c r="A775" s="344">
        <v>6</v>
      </c>
      <c r="B775" s="344"/>
      <c r="C775" s="345" t="s">
        <v>2464</v>
      </c>
      <c r="D775" s="345" t="s">
        <v>2463</v>
      </c>
      <c r="E775" s="344">
        <v>300</v>
      </c>
      <c r="F775" s="344">
        <v>300</v>
      </c>
      <c r="G775" s="344" t="s">
        <v>1643</v>
      </c>
      <c r="H775" s="388"/>
      <c r="I775" s="389"/>
      <c r="L775" s="435"/>
    </row>
    <row r="776" spans="1:12" s="347" customFormat="1" ht="12">
      <c r="A776" s="344">
        <v>7</v>
      </c>
      <c r="B776" s="344"/>
      <c r="C776" s="345" t="s">
        <v>1367</v>
      </c>
      <c r="D776" s="345" t="s">
        <v>2463</v>
      </c>
      <c r="E776" s="344">
        <v>150</v>
      </c>
      <c r="F776" s="344">
        <v>150</v>
      </c>
      <c r="G776" s="344" t="s">
        <v>1643</v>
      </c>
      <c r="H776" s="388"/>
      <c r="I776" s="389"/>
      <c r="L776" s="435"/>
    </row>
    <row r="777" spans="1:12" s="347" customFormat="1" ht="12">
      <c r="A777" s="344">
        <v>8</v>
      </c>
      <c r="B777" s="344"/>
      <c r="C777" s="345" t="s">
        <v>1498</v>
      </c>
      <c r="D777" s="345" t="s">
        <v>2463</v>
      </c>
      <c r="E777" s="344">
        <v>150</v>
      </c>
      <c r="F777" s="344">
        <v>150</v>
      </c>
      <c r="G777" s="344" t="s">
        <v>1643</v>
      </c>
      <c r="H777" s="388"/>
      <c r="I777" s="389"/>
      <c r="L777" s="435"/>
    </row>
    <row r="778" spans="1:12" s="347" customFormat="1" ht="12">
      <c r="A778" s="344">
        <v>9</v>
      </c>
      <c r="B778" s="344"/>
      <c r="C778" s="345" t="s">
        <v>2465</v>
      </c>
      <c r="D778" s="345" t="s">
        <v>2463</v>
      </c>
      <c r="E778" s="344">
        <v>150</v>
      </c>
      <c r="F778" s="344">
        <v>150</v>
      </c>
      <c r="G778" s="344" t="s">
        <v>1643</v>
      </c>
      <c r="H778" s="388"/>
      <c r="I778" s="389"/>
      <c r="L778" s="435"/>
    </row>
    <row r="779" spans="1:12" s="347" customFormat="1" ht="12">
      <c r="A779" s="380">
        <v>10</v>
      </c>
      <c r="B779" s="436" t="s">
        <v>856</v>
      </c>
      <c r="C779" s="53" t="s">
        <v>1093</v>
      </c>
      <c r="D779" s="345" t="s">
        <v>2463</v>
      </c>
      <c r="E779" s="344">
        <v>300</v>
      </c>
      <c r="F779" s="344" t="s">
        <v>513</v>
      </c>
      <c r="G779" s="344" t="s">
        <v>1643</v>
      </c>
      <c r="H779" s="388"/>
      <c r="I779" s="389"/>
      <c r="L779" s="435"/>
    </row>
    <row r="780" spans="1:12" s="347" customFormat="1" ht="24">
      <c r="A780" s="397"/>
      <c r="B780" s="437"/>
      <c r="C780" s="53" t="s">
        <v>3198</v>
      </c>
      <c r="D780" s="345" t="s">
        <v>2463</v>
      </c>
      <c r="E780" s="344">
        <v>600</v>
      </c>
      <c r="F780" s="344">
        <v>600</v>
      </c>
      <c r="G780" s="344" t="s">
        <v>1643</v>
      </c>
      <c r="H780" s="388"/>
      <c r="I780" s="389"/>
    </row>
    <row r="781" spans="1:12" s="347" customFormat="1" ht="36">
      <c r="A781" s="397"/>
      <c r="B781" s="437"/>
      <c r="C781" s="53" t="s">
        <v>1994</v>
      </c>
      <c r="D781" s="345" t="s">
        <v>2463</v>
      </c>
      <c r="E781" s="344">
        <v>800</v>
      </c>
      <c r="F781" s="344">
        <v>800</v>
      </c>
      <c r="G781" s="344" t="s">
        <v>1643</v>
      </c>
      <c r="H781" s="388"/>
      <c r="I781" s="389"/>
    </row>
    <row r="782" spans="1:12" s="347" customFormat="1" ht="12">
      <c r="A782" s="397"/>
      <c r="B782" s="437"/>
      <c r="C782" s="53" t="s">
        <v>1821</v>
      </c>
      <c r="D782" s="345" t="s">
        <v>2463</v>
      </c>
      <c r="E782" s="344">
        <v>300</v>
      </c>
      <c r="F782" s="344" t="s">
        <v>513</v>
      </c>
      <c r="G782" s="344" t="s">
        <v>1643</v>
      </c>
      <c r="H782" s="388"/>
      <c r="I782" s="389"/>
    </row>
    <row r="783" spans="1:12" s="347" customFormat="1" ht="36">
      <c r="A783" s="397"/>
      <c r="B783" s="437"/>
      <c r="C783" s="53" t="s">
        <v>3199</v>
      </c>
      <c r="D783" s="345" t="s">
        <v>2463</v>
      </c>
      <c r="E783" s="344">
        <v>600</v>
      </c>
      <c r="F783" s="344">
        <v>600</v>
      </c>
      <c r="G783" s="344" t="s">
        <v>1643</v>
      </c>
      <c r="H783" s="388"/>
      <c r="I783" s="389"/>
    </row>
    <row r="784" spans="1:12" s="347" customFormat="1" ht="12">
      <c r="A784" s="397"/>
      <c r="B784" s="437"/>
      <c r="C784" s="53" t="s">
        <v>1213</v>
      </c>
      <c r="D784" s="345" t="s">
        <v>2463</v>
      </c>
      <c r="E784" s="344"/>
      <c r="F784" s="344">
        <v>200</v>
      </c>
      <c r="G784" s="344" t="s">
        <v>1643</v>
      </c>
      <c r="H784" s="388"/>
      <c r="I784" s="389"/>
    </row>
    <row r="785" spans="1:12" s="347" customFormat="1" ht="12">
      <c r="A785" s="397"/>
      <c r="B785" s="437"/>
      <c r="C785" s="53" t="s">
        <v>1995</v>
      </c>
      <c r="D785" s="345" t="s">
        <v>2463</v>
      </c>
      <c r="E785" s="344"/>
      <c r="F785" s="344">
        <v>200</v>
      </c>
      <c r="G785" s="344" t="s">
        <v>1643</v>
      </c>
      <c r="H785" s="388"/>
      <c r="I785" s="389"/>
    </row>
    <row r="786" spans="1:12" s="347" customFormat="1" ht="12">
      <c r="A786" s="397"/>
      <c r="B786" s="437"/>
      <c r="C786" s="53" t="s">
        <v>1996</v>
      </c>
      <c r="D786" s="345" t="s">
        <v>2463</v>
      </c>
      <c r="E786" s="344"/>
      <c r="F786" s="344">
        <v>200</v>
      </c>
      <c r="G786" s="344" t="s">
        <v>1643</v>
      </c>
      <c r="H786" s="388"/>
      <c r="I786" s="389"/>
    </row>
    <row r="787" spans="1:12" s="347" customFormat="1" ht="12">
      <c r="A787" s="397"/>
      <c r="B787" s="437"/>
      <c r="C787" s="53" t="s">
        <v>1997</v>
      </c>
      <c r="D787" s="345" t="s">
        <v>2463</v>
      </c>
      <c r="E787" s="344"/>
      <c r="F787" s="344">
        <v>200</v>
      </c>
      <c r="G787" s="344" t="s">
        <v>1643</v>
      </c>
      <c r="H787" s="388"/>
      <c r="I787" s="389"/>
    </row>
    <row r="788" spans="1:12" s="347" customFormat="1" ht="12">
      <c r="A788" s="348" t="s">
        <v>1280</v>
      </c>
      <c r="B788" s="348" t="s">
        <v>2224</v>
      </c>
      <c r="C788" s="348"/>
      <c r="D788" s="348"/>
      <c r="E788" s="344">
        <v>1150</v>
      </c>
      <c r="F788" s="344">
        <v>1150</v>
      </c>
      <c r="G788" s="344" t="s">
        <v>720</v>
      </c>
      <c r="H788" s="344" t="s">
        <v>1397</v>
      </c>
      <c r="I788" s="389"/>
      <c r="L788" s="435"/>
    </row>
    <row r="789" spans="1:12" s="347" customFormat="1" ht="12">
      <c r="A789" s="348"/>
      <c r="B789" s="348" t="s">
        <v>2223</v>
      </c>
      <c r="C789" s="348"/>
      <c r="D789" s="348"/>
      <c r="E789" s="344">
        <v>4200</v>
      </c>
      <c r="F789" s="344">
        <v>4400</v>
      </c>
      <c r="G789" s="344" t="s">
        <v>720</v>
      </c>
      <c r="H789" s="344" t="s">
        <v>948</v>
      </c>
      <c r="I789" s="389"/>
    </row>
    <row r="790" spans="1:12" s="347" customFormat="1" ht="12">
      <c r="A790" s="392" t="s">
        <v>3242</v>
      </c>
      <c r="B790" s="393"/>
      <c r="C790" s="393"/>
      <c r="D790" s="393"/>
      <c r="E790" s="393"/>
      <c r="F790" s="393"/>
      <c r="G790" s="393"/>
      <c r="H790" s="396"/>
      <c r="I790" s="389"/>
    </row>
    <row r="791" spans="1:12" s="339" customFormat="1">
      <c r="C791" s="438"/>
    </row>
    <row r="792" spans="1:12" s="339" customFormat="1" ht="18.75">
      <c r="A792" s="155" t="s">
        <v>143</v>
      </c>
      <c r="B792" s="155"/>
      <c r="C792" s="155"/>
      <c r="D792" s="155"/>
      <c r="E792" s="155"/>
      <c r="F792" s="155"/>
      <c r="G792" s="155"/>
      <c r="H792" s="155"/>
      <c r="I792" s="155"/>
      <c r="J792" s="155"/>
      <c r="K792" s="155"/>
    </row>
    <row r="793" spans="1:12" s="339" customFormat="1">
      <c r="A793" s="406" t="s">
        <v>594</v>
      </c>
      <c r="B793" s="406" t="s">
        <v>595</v>
      </c>
      <c r="C793" s="406" t="s">
        <v>596</v>
      </c>
      <c r="D793" s="406" t="s">
        <v>597</v>
      </c>
      <c r="E793" s="439" t="s">
        <v>1266</v>
      </c>
      <c r="F793" s="440"/>
      <c r="G793" s="440"/>
      <c r="H793" s="440"/>
      <c r="I793" s="441"/>
      <c r="J793" s="442" t="s">
        <v>1267</v>
      </c>
      <c r="K793" s="406" t="s">
        <v>2303</v>
      </c>
    </row>
    <row r="794" spans="1:12" s="339" customFormat="1">
      <c r="A794" s="406"/>
      <c r="B794" s="406"/>
      <c r="C794" s="406"/>
      <c r="D794" s="406"/>
      <c r="E794" s="456" t="s">
        <v>2466</v>
      </c>
      <c r="F794" s="456"/>
      <c r="G794" s="456"/>
      <c r="H794" s="456"/>
      <c r="I794" s="507" t="s">
        <v>1302</v>
      </c>
      <c r="J794" s="443"/>
      <c r="K794" s="406"/>
    </row>
    <row r="795" spans="1:12" s="339" customFormat="1">
      <c r="A795" s="406"/>
      <c r="B795" s="406"/>
      <c r="C795" s="406"/>
      <c r="D795" s="406"/>
      <c r="E795" s="507" t="s">
        <v>2467</v>
      </c>
      <c r="F795" s="507" t="s">
        <v>2468</v>
      </c>
      <c r="G795" s="507" t="s">
        <v>1301</v>
      </c>
      <c r="H795" s="507" t="s">
        <v>2469</v>
      </c>
      <c r="I795" s="507" t="s">
        <v>2468</v>
      </c>
      <c r="J795" s="444"/>
      <c r="K795" s="406"/>
    </row>
    <row r="796" spans="1:12" s="339" customFormat="1">
      <c r="A796" s="445">
        <v>1</v>
      </c>
      <c r="B796" s="446"/>
      <c r="C796" s="53" t="s">
        <v>717</v>
      </c>
      <c r="D796" s="445" t="s">
        <v>2470</v>
      </c>
      <c r="E796" s="507">
        <v>150</v>
      </c>
      <c r="F796" s="507">
        <v>150</v>
      </c>
      <c r="G796" s="507">
        <v>150</v>
      </c>
      <c r="H796" s="507">
        <v>150</v>
      </c>
      <c r="I796" s="507">
        <v>150</v>
      </c>
      <c r="J796" s="345" t="s">
        <v>2206</v>
      </c>
      <c r="K796" s="445"/>
    </row>
    <row r="797" spans="1:12" s="339" customFormat="1">
      <c r="A797" s="445">
        <v>2</v>
      </c>
      <c r="B797" s="446"/>
      <c r="C797" s="53" t="s">
        <v>1367</v>
      </c>
      <c r="D797" s="445" t="s">
        <v>2470</v>
      </c>
      <c r="E797" s="507">
        <v>150</v>
      </c>
      <c r="F797" s="507">
        <v>150</v>
      </c>
      <c r="G797" s="507">
        <v>150</v>
      </c>
      <c r="H797" s="507">
        <v>150</v>
      </c>
      <c r="I797" s="507">
        <v>150</v>
      </c>
      <c r="J797" s="345" t="s">
        <v>2206</v>
      </c>
      <c r="K797" s="445"/>
    </row>
    <row r="798" spans="1:12" s="339" customFormat="1">
      <c r="A798" s="445">
        <v>3</v>
      </c>
      <c r="B798" s="446"/>
      <c r="C798" s="53" t="s">
        <v>1498</v>
      </c>
      <c r="D798" s="445" t="s">
        <v>2470</v>
      </c>
      <c r="E798" s="507">
        <v>150</v>
      </c>
      <c r="F798" s="507">
        <v>150</v>
      </c>
      <c r="G798" s="507">
        <v>150</v>
      </c>
      <c r="H798" s="507">
        <v>150</v>
      </c>
      <c r="I798" s="507">
        <v>150</v>
      </c>
      <c r="J798" s="345" t="s">
        <v>2206</v>
      </c>
      <c r="K798" s="445"/>
    </row>
    <row r="799" spans="1:12" s="339" customFormat="1">
      <c r="A799" s="445">
        <v>4</v>
      </c>
      <c r="B799" s="456" t="s">
        <v>2207</v>
      </c>
      <c r="C799" s="53" t="s">
        <v>2208</v>
      </c>
      <c r="D799" s="445" t="s">
        <v>2470</v>
      </c>
      <c r="E799" s="507">
        <v>150</v>
      </c>
      <c r="F799" s="507">
        <v>150</v>
      </c>
      <c r="G799" s="507">
        <v>150</v>
      </c>
      <c r="H799" s="507">
        <v>150</v>
      </c>
      <c r="I799" s="507">
        <v>150</v>
      </c>
      <c r="J799" s="345" t="s">
        <v>2206</v>
      </c>
      <c r="K799" s="445"/>
    </row>
    <row r="800" spans="1:12" s="339" customFormat="1">
      <c r="A800" s="445">
        <v>5</v>
      </c>
      <c r="B800" s="456"/>
      <c r="C800" s="53" t="s">
        <v>2410</v>
      </c>
      <c r="D800" s="445" t="s">
        <v>2470</v>
      </c>
      <c r="E800" s="507">
        <v>150</v>
      </c>
      <c r="F800" s="507">
        <v>150</v>
      </c>
      <c r="G800" s="507">
        <v>150</v>
      </c>
      <c r="H800" s="507">
        <v>150</v>
      </c>
      <c r="I800" s="507">
        <v>150</v>
      </c>
      <c r="J800" s="345" t="s">
        <v>2206</v>
      </c>
      <c r="K800" s="445"/>
    </row>
    <row r="801" spans="1:11" s="339" customFormat="1">
      <c r="A801" s="445">
        <v>6</v>
      </c>
      <c r="B801" s="446"/>
      <c r="C801" s="53" t="s">
        <v>726</v>
      </c>
      <c r="D801" s="445" t="s">
        <v>2470</v>
      </c>
      <c r="E801" s="507">
        <v>200</v>
      </c>
      <c r="F801" s="507">
        <v>200</v>
      </c>
      <c r="G801" s="507">
        <v>200</v>
      </c>
      <c r="H801" s="507">
        <v>200</v>
      </c>
      <c r="I801" s="507">
        <v>200</v>
      </c>
      <c r="J801" s="345" t="s">
        <v>2206</v>
      </c>
      <c r="K801" s="445"/>
    </row>
    <row r="802" spans="1:11" s="339" customFormat="1" ht="24">
      <c r="A802" s="445">
        <v>7</v>
      </c>
      <c r="B802" s="446"/>
      <c r="C802" s="53" t="s">
        <v>2237</v>
      </c>
      <c r="D802" s="445" t="s">
        <v>2470</v>
      </c>
      <c r="E802" s="507">
        <v>200</v>
      </c>
      <c r="F802" s="507">
        <v>200</v>
      </c>
      <c r="G802" s="507">
        <v>200</v>
      </c>
      <c r="H802" s="507">
        <v>200</v>
      </c>
      <c r="I802" s="507" t="s">
        <v>513</v>
      </c>
      <c r="J802" s="345" t="s">
        <v>2206</v>
      </c>
      <c r="K802" s="445"/>
    </row>
    <row r="803" spans="1:11" s="339" customFormat="1">
      <c r="A803" s="445">
        <v>8</v>
      </c>
      <c r="B803" s="456" t="s">
        <v>561</v>
      </c>
      <c r="C803" s="53" t="s">
        <v>2416</v>
      </c>
      <c r="D803" s="445" t="s">
        <v>2470</v>
      </c>
      <c r="E803" s="507" t="s">
        <v>513</v>
      </c>
      <c r="F803" s="507" t="s">
        <v>513</v>
      </c>
      <c r="G803" s="507" t="s">
        <v>513</v>
      </c>
      <c r="H803" s="507" t="s">
        <v>513</v>
      </c>
      <c r="I803" s="507">
        <v>150</v>
      </c>
      <c r="J803" s="345" t="s">
        <v>2206</v>
      </c>
      <c r="K803" s="445"/>
    </row>
    <row r="804" spans="1:11" s="339" customFormat="1">
      <c r="A804" s="445">
        <v>9</v>
      </c>
      <c r="B804" s="456"/>
      <c r="C804" s="53" t="s">
        <v>2418</v>
      </c>
      <c r="D804" s="445" t="s">
        <v>2470</v>
      </c>
      <c r="E804" s="507" t="s">
        <v>513</v>
      </c>
      <c r="F804" s="507" t="s">
        <v>513</v>
      </c>
      <c r="G804" s="507" t="s">
        <v>513</v>
      </c>
      <c r="H804" s="507" t="s">
        <v>513</v>
      </c>
      <c r="I804" s="507">
        <v>200</v>
      </c>
      <c r="J804" s="345" t="s">
        <v>2206</v>
      </c>
      <c r="K804" s="445"/>
    </row>
    <row r="805" spans="1:11" s="339" customFormat="1">
      <c r="A805" s="445">
        <v>10</v>
      </c>
      <c r="B805" s="446"/>
      <c r="C805" s="53" t="s">
        <v>2413</v>
      </c>
      <c r="D805" s="445" t="s">
        <v>2470</v>
      </c>
      <c r="E805" s="507" t="s">
        <v>513</v>
      </c>
      <c r="F805" s="507" t="s">
        <v>513</v>
      </c>
      <c r="G805" s="507" t="s">
        <v>513</v>
      </c>
      <c r="H805" s="507" t="s">
        <v>513</v>
      </c>
      <c r="I805" s="507">
        <v>400</v>
      </c>
      <c r="J805" s="345" t="s">
        <v>2206</v>
      </c>
      <c r="K805" s="445"/>
    </row>
    <row r="806" spans="1:11" s="339" customFormat="1">
      <c r="A806" s="445">
        <v>11</v>
      </c>
      <c r="B806" s="446"/>
      <c r="C806" s="53" t="s">
        <v>2415</v>
      </c>
      <c r="D806" s="445" t="s">
        <v>2470</v>
      </c>
      <c r="E806" s="507" t="s">
        <v>513</v>
      </c>
      <c r="F806" s="507" t="s">
        <v>513</v>
      </c>
      <c r="G806" s="507" t="s">
        <v>513</v>
      </c>
      <c r="H806" s="507" t="s">
        <v>513</v>
      </c>
      <c r="I806" s="507">
        <v>200</v>
      </c>
      <c r="J806" s="345" t="s">
        <v>2206</v>
      </c>
      <c r="K806" s="445"/>
    </row>
    <row r="807" spans="1:11" s="339" customFormat="1" ht="24">
      <c r="A807" s="445">
        <v>12</v>
      </c>
      <c r="B807" s="446"/>
      <c r="C807" s="53" t="s">
        <v>2445</v>
      </c>
      <c r="D807" s="445" t="s">
        <v>2470</v>
      </c>
      <c r="E807" s="507" t="s">
        <v>513</v>
      </c>
      <c r="F807" s="507" t="s">
        <v>513</v>
      </c>
      <c r="G807" s="507" t="s">
        <v>513</v>
      </c>
      <c r="H807" s="507" t="s">
        <v>513</v>
      </c>
      <c r="I807" s="507">
        <v>250</v>
      </c>
      <c r="J807" s="345" t="s">
        <v>2206</v>
      </c>
      <c r="K807" s="445"/>
    </row>
    <row r="808" spans="1:11" s="339" customFormat="1">
      <c r="A808" s="445">
        <v>13</v>
      </c>
      <c r="B808" s="456" t="s">
        <v>1894</v>
      </c>
      <c r="C808" s="53" t="s">
        <v>2471</v>
      </c>
      <c r="D808" s="445" t="s">
        <v>2470</v>
      </c>
      <c r="E808" s="507">
        <v>200</v>
      </c>
      <c r="F808" s="507">
        <v>200</v>
      </c>
      <c r="G808" s="507">
        <v>200</v>
      </c>
      <c r="H808" s="507">
        <v>200</v>
      </c>
      <c r="I808" s="507">
        <v>200</v>
      </c>
      <c r="J808" s="345" t="s">
        <v>2206</v>
      </c>
      <c r="K808" s="445"/>
    </row>
    <row r="809" spans="1:11" s="339" customFormat="1" ht="24">
      <c r="A809" s="445">
        <v>14</v>
      </c>
      <c r="B809" s="456"/>
      <c r="C809" s="53" t="s">
        <v>2472</v>
      </c>
      <c r="D809" s="445" t="s">
        <v>2470</v>
      </c>
      <c r="E809" s="507">
        <v>150</v>
      </c>
      <c r="F809" s="507">
        <v>150</v>
      </c>
      <c r="G809" s="507">
        <v>150</v>
      </c>
      <c r="H809" s="507">
        <v>150</v>
      </c>
      <c r="I809" s="507">
        <v>150</v>
      </c>
      <c r="J809" s="345" t="s">
        <v>2206</v>
      </c>
      <c r="K809" s="445"/>
    </row>
    <row r="810" spans="1:11" s="339" customFormat="1">
      <c r="A810" s="445">
        <v>15</v>
      </c>
      <c r="B810" s="456"/>
      <c r="C810" s="53" t="s">
        <v>1498</v>
      </c>
      <c r="D810" s="445" t="s">
        <v>2470</v>
      </c>
      <c r="E810" s="507">
        <v>150</v>
      </c>
      <c r="F810" s="507">
        <v>150</v>
      </c>
      <c r="G810" s="507">
        <v>150</v>
      </c>
      <c r="H810" s="507">
        <v>150</v>
      </c>
      <c r="I810" s="507">
        <v>150</v>
      </c>
      <c r="J810" s="345" t="s">
        <v>2206</v>
      </c>
      <c r="K810" s="445"/>
    </row>
    <row r="811" spans="1:11" s="339" customFormat="1">
      <c r="A811" s="445">
        <v>16</v>
      </c>
      <c r="B811" s="456"/>
      <c r="C811" s="456" t="s">
        <v>3241</v>
      </c>
      <c r="D811" s="456"/>
      <c r="E811" s="456"/>
      <c r="F811" s="456"/>
      <c r="G811" s="456"/>
      <c r="H811" s="456"/>
      <c r="I811" s="456"/>
      <c r="J811" s="446"/>
      <c r="K811" s="445"/>
    </row>
    <row r="812" spans="1:11" s="339" customFormat="1">
      <c r="A812" s="446"/>
      <c r="B812" s="508" t="s">
        <v>2224</v>
      </c>
      <c r="C812" s="509"/>
      <c r="D812" s="510"/>
      <c r="E812" s="507">
        <v>1150</v>
      </c>
      <c r="F812" s="507">
        <v>1150</v>
      </c>
      <c r="G812" s="507">
        <v>1150</v>
      </c>
      <c r="H812" s="507">
        <v>1150</v>
      </c>
      <c r="I812" s="507">
        <v>1600</v>
      </c>
      <c r="J812" s="507" t="s">
        <v>3228</v>
      </c>
      <c r="K812" s="445" t="s">
        <v>1397</v>
      </c>
    </row>
    <row r="813" spans="1:11" s="339" customFormat="1">
      <c r="A813" s="446"/>
      <c r="B813" s="456" t="s">
        <v>3343</v>
      </c>
      <c r="C813" s="456"/>
      <c r="D813" s="456"/>
      <c r="E813" s="507">
        <v>2522</v>
      </c>
      <c r="F813" s="507">
        <v>2522</v>
      </c>
      <c r="G813" s="507">
        <v>2522</v>
      </c>
      <c r="H813" s="507">
        <v>2522</v>
      </c>
      <c r="I813" s="507">
        <v>3522</v>
      </c>
      <c r="J813" s="507" t="s">
        <v>3228</v>
      </c>
      <c r="K813" s="445" t="s">
        <v>948</v>
      </c>
    </row>
    <row r="814" spans="1:11" s="347" customFormat="1" ht="12">
      <c r="A814" s="409" t="s">
        <v>3242</v>
      </c>
      <c r="B814" s="409"/>
      <c r="C814" s="409"/>
      <c r="D814" s="409"/>
      <c r="E814" s="409"/>
      <c r="F814" s="409"/>
      <c r="G814" s="409"/>
      <c r="H814" s="409"/>
      <c r="I814" s="409"/>
      <c r="J814" s="409"/>
      <c r="K814" s="409"/>
    </row>
    <row r="815" spans="1:11" s="339" customFormat="1"/>
    <row r="816" spans="1:11" s="339" customFormat="1" ht="18.75">
      <c r="A816" s="511" t="s">
        <v>144</v>
      </c>
      <c r="B816" s="512"/>
      <c r="C816" s="512"/>
      <c r="D816" s="512"/>
      <c r="E816" s="512"/>
      <c r="F816" s="512"/>
      <c r="G816" s="512"/>
      <c r="H816" s="512"/>
      <c r="I816" s="512"/>
    </row>
    <row r="817" spans="1:9" s="339" customFormat="1">
      <c r="A817" s="406" t="s">
        <v>594</v>
      </c>
      <c r="B817" s="406" t="s">
        <v>595</v>
      </c>
      <c r="C817" s="406" t="s">
        <v>596</v>
      </c>
      <c r="D817" s="406" t="s">
        <v>597</v>
      </c>
      <c r="E817" s="406" t="s">
        <v>1266</v>
      </c>
      <c r="F817" s="406"/>
      <c r="G817" s="406"/>
      <c r="H817" s="442" t="s">
        <v>1267</v>
      </c>
      <c r="I817" s="406" t="s">
        <v>2303</v>
      </c>
    </row>
    <row r="818" spans="1:9" s="339" customFormat="1">
      <c r="A818" s="406"/>
      <c r="B818" s="406"/>
      <c r="C818" s="406"/>
      <c r="D818" s="406"/>
      <c r="E818" s="456" t="s">
        <v>2473</v>
      </c>
      <c r="F818" s="456" t="s">
        <v>3344</v>
      </c>
      <c r="G818" s="456"/>
      <c r="H818" s="443"/>
      <c r="I818" s="406"/>
    </row>
    <row r="819" spans="1:9" s="339" customFormat="1" ht="14.25">
      <c r="A819" s="406"/>
      <c r="B819" s="406"/>
      <c r="C819" s="406"/>
      <c r="D819" s="406"/>
      <c r="E819" s="456"/>
      <c r="F819" s="507" t="s">
        <v>2474</v>
      </c>
      <c r="G819" s="513" t="s">
        <v>3324</v>
      </c>
      <c r="H819" s="444"/>
      <c r="I819" s="406"/>
    </row>
    <row r="820" spans="1:9" s="339" customFormat="1" ht="14.25">
      <c r="A820" s="46">
        <v>1</v>
      </c>
      <c r="B820" s="456" t="s">
        <v>2237</v>
      </c>
      <c r="C820" s="507" t="s">
        <v>2475</v>
      </c>
      <c r="D820" s="9" t="s">
        <v>2476</v>
      </c>
      <c r="E820" s="514">
        <v>200</v>
      </c>
      <c r="F820" s="507" t="s">
        <v>513</v>
      </c>
      <c r="G820" s="515" t="s">
        <v>513</v>
      </c>
      <c r="H820" s="445" t="s">
        <v>2206</v>
      </c>
      <c r="I820" s="445"/>
    </row>
    <row r="821" spans="1:9" s="339" customFormat="1" ht="14.25">
      <c r="A821" s="46">
        <v>2</v>
      </c>
      <c r="B821" s="456"/>
      <c r="C821" s="507" t="s">
        <v>2477</v>
      </c>
      <c r="D821" s="9" t="s">
        <v>2476</v>
      </c>
      <c r="E821" s="514" t="s">
        <v>513</v>
      </c>
      <c r="F821" s="507">
        <v>200</v>
      </c>
      <c r="G821" s="515">
        <v>200</v>
      </c>
      <c r="H821" s="445" t="s">
        <v>2206</v>
      </c>
      <c r="I821" s="445"/>
    </row>
    <row r="822" spans="1:9" s="339" customFormat="1" ht="14.25">
      <c r="A822" s="46">
        <v>3</v>
      </c>
      <c r="B822" s="456"/>
      <c r="C822" s="507" t="s">
        <v>2478</v>
      </c>
      <c r="D822" s="9" t="s">
        <v>2476</v>
      </c>
      <c r="E822" s="514" t="s">
        <v>513</v>
      </c>
      <c r="F822" s="507">
        <v>200</v>
      </c>
      <c r="G822" s="515">
        <v>200</v>
      </c>
      <c r="H822" s="445" t="s">
        <v>2206</v>
      </c>
      <c r="I822" s="445"/>
    </row>
    <row r="823" spans="1:9" s="339" customFormat="1">
      <c r="A823" s="46">
        <v>4</v>
      </c>
      <c r="B823" s="456" t="s">
        <v>2204</v>
      </c>
      <c r="C823" s="507" t="s">
        <v>2475</v>
      </c>
      <c r="D823" s="9" t="s">
        <v>2476</v>
      </c>
      <c r="E823" s="516">
        <v>500</v>
      </c>
      <c r="F823" s="507">
        <v>500</v>
      </c>
      <c r="G823" s="517">
        <v>500</v>
      </c>
      <c r="H823" s="445" t="s">
        <v>2206</v>
      </c>
      <c r="I823" s="445"/>
    </row>
    <row r="824" spans="1:9" s="339" customFormat="1">
      <c r="A824" s="46">
        <v>5</v>
      </c>
      <c r="B824" s="456"/>
      <c r="C824" s="507" t="s">
        <v>2477</v>
      </c>
      <c r="D824" s="9" t="s">
        <v>2476</v>
      </c>
      <c r="E824" s="516" t="s">
        <v>513</v>
      </c>
      <c r="F824" s="507">
        <v>500</v>
      </c>
      <c r="G824" s="517">
        <v>500</v>
      </c>
      <c r="H824" s="445" t="s">
        <v>2206</v>
      </c>
      <c r="I824" s="445"/>
    </row>
    <row r="825" spans="1:9" s="339" customFormat="1">
      <c r="A825" s="46">
        <v>6</v>
      </c>
      <c r="B825" s="456"/>
      <c r="C825" s="507" t="s">
        <v>2478</v>
      </c>
      <c r="D825" s="9" t="s">
        <v>2476</v>
      </c>
      <c r="E825" s="516" t="s">
        <v>513</v>
      </c>
      <c r="F825" s="507">
        <v>500</v>
      </c>
      <c r="G825" s="517">
        <v>500</v>
      </c>
      <c r="H825" s="445" t="s">
        <v>2206</v>
      </c>
      <c r="I825" s="445"/>
    </row>
    <row r="826" spans="1:9" s="339" customFormat="1">
      <c r="A826" s="46">
        <v>7</v>
      </c>
      <c r="B826" s="446"/>
      <c r="C826" s="518" t="s">
        <v>1367</v>
      </c>
      <c r="D826" s="9" t="s">
        <v>2476</v>
      </c>
      <c r="E826" s="516">
        <v>150</v>
      </c>
      <c r="F826" s="507">
        <v>150</v>
      </c>
      <c r="G826" s="517">
        <v>150</v>
      </c>
      <c r="H826" s="445" t="s">
        <v>2206</v>
      </c>
      <c r="I826" s="445"/>
    </row>
    <row r="827" spans="1:9" s="339" customFormat="1">
      <c r="A827" s="46">
        <v>8</v>
      </c>
      <c r="B827" s="446"/>
      <c r="C827" s="518" t="s">
        <v>1498</v>
      </c>
      <c r="D827" s="9" t="s">
        <v>2476</v>
      </c>
      <c r="E827" s="516">
        <v>150</v>
      </c>
      <c r="F827" s="507">
        <v>150</v>
      </c>
      <c r="G827" s="517">
        <v>150</v>
      </c>
      <c r="H827" s="445" t="s">
        <v>2206</v>
      </c>
      <c r="I827" s="445"/>
    </row>
    <row r="828" spans="1:9" s="339" customFormat="1">
      <c r="A828" s="46">
        <v>9</v>
      </c>
      <c r="B828" s="446"/>
      <c r="C828" s="518" t="s">
        <v>2208</v>
      </c>
      <c r="D828" s="9" t="s">
        <v>2476</v>
      </c>
      <c r="E828" s="516">
        <v>150</v>
      </c>
      <c r="F828" s="507">
        <v>150</v>
      </c>
      <c r="G828" s="517">
        <v>150</v>
      </c>
      <c r="H828" s="445" t="s">
        <v>2206</v>
      </c>
      <c r="I828" s="445"/>
    </row>
    <row r="829" spans="1:9" s="339" customFormat="1" ht="27">
      <c r="A829" s="46">
        <v>10</v>
      </c>
      <c r="B829" s="446"/>
      <c r="C829" s="518" t="s">
        <v>2242</v>
      </c>
      <c r="D829" s="9" t="s">
        <v>2476</v>
      </c>
      <c r="E829" s="516">
        <v>150</v>
      </c>
      <c r="F829" s="507">
        <v>150</v>
      </c>
      <c r="G829" s="517">
        <v>150</v>
      </c>
      <c r="H829" s="445" t="s">
        <v>2206</v>
      </c>
      <c r="I829" s="445"/>
    </row>
    <row r="830" spans="1:9" s="339" customFormat="1">
      <c r="A830" s="46">
        <v>11</v>
      </c>
      <c r="B830" s="456" t="s">
        <v>2387</v>
      </c>
      <c r="C830" s="507" t="s">
        <v>2220</v>
      </c>
      <c r="D830" s="9" t="s">
        <v>2476</v>
      </c>
      <c r="E830" s="516">
        <v>150</v>
      </c>
      <c r="F830" s="507">
        <v>150</v>
      </c>
      <c r="G830" s="517">
        <v>150</v>
      </c>
      <c r="H830" s="445" t="s">
        <v>2206</v>
      </c>
      <c r="I830" s="445"/>
    </row>
    <row r="831" spans="1:9" s="339" customFormat="1" ht="27">
      <c r="A831" s="46">
        <v>12</v>
      </c>
      <c r="B831" s="456"/>
      <c r="C831" s="507" t="s">
        <v>2221</v>
      </c>
      <c r="D831" s="9" t="s">
        <v>2476</v>
      </c>
      <c r="E831" s="516">
        <v>150</v>
      </c>
      <c r="F831" s="507">
        <v>150</v>
      </c>
      <c r="G831" s="517">
        <v>150</v>
      </c>
      <c r="H831" s="445" t="s">
        <v>2206</v>
      </c>
      <c r="I831" s="445"/>
    </row>
    <row r="832" spans="1:9" s="339" customFormat="1">
      <c r="A832" s="46">
        <v>13</v>
      </c>
      <c r="B832" s="456"/>
      <c r="C832" s="507" t="s">
        <v>2388</v>
      </c>
      <c r="D832" s="9" t="s">
        <v>2476</v>
      </c>
      <c r="E832" s="516">
        <v>150</v>
      </c>
      <c r="F832" s="507">
        <v>150</v>
      </c>
      <c r="G832" s="517">
        <v>150</v>
      </c>
      <c r="H832" s="445" t="s">
        <v>2206</v>
      </c>
      <c r="I832" s="445"/>
    </row>
    <row r="833" spans="1:9" s="339" customFormat="1">
      <c r="A833" s="46">
        <v>14</v>
      </c>
      <c r="B833" s="456"/>
      <c r="C833" s="508" t="s">
        <v>3345</v>
      </c>
      <c r="D833" s="509"/>
      <c r="E833" s="509"/>
      <c r="F833" s="509"/>
      <c r="G833" s="510"/>
      <c r="H833" s="445"/>
      <c r="I833" s="445"/>
    </row>
    <row r="834" spans="1:9" s="339" customFormat="1">
      <c r="A834" s="46">
        <v>15</v>
      </c>
      <c r="B834" s="456" t="s">
        <v>3346</v>
      </c>
      <c r="C834" s="507" t="s">
        <v>2220</v>
      </c>
      <c r="D834" s="9" t="s">
        <v>2476</v>
      </c>
      <c r="E834" s="516">
        <v>150</v>
      </c>
      <c r="F834" s="507">
        <v>150</v>
      </c>
      <c r="G834" s="517">
        <v>150</v>
      </c>
      <c r="H834" s="445" t="s">
        <v>2206</v>
      </c>
      <c r="I834" s="445"/>
    </row>
    <row r="835" spans="1:9" s="339" customFormat="1" ht="27">
      <c r="A835" s="46">
        <v>16</v>
      </c>
      <c r="B835" s="456"/>
      <c r="C835" s="507" t="s">
        <v>2221</v>
      </c>
      <c r="D835" s="9" t="s">
        <v>2476</v>
      </c>
      <c r="E835" s="516">
        <v>150</v>
      </c>
      <c r="F835" s="507">
        <v>150</v>
      </c>
      <c r="G835" s="517">
        <v>150</v>
      </c>
      <c r="H835" s="445" t="s">
        <v>2206</v>
      </c>
      <c r="I835" s="445"/>
    </row>
    <row r="836" spans="1:9" s="339" customFormat="1">
      <c r="A836" s="46">
        <v>17</v>
      </c>
      <c r="B836" s="456"/>
      <c r="C836" s="507" t="s">
        <v>1498</v>
      </c>
      <c r="D836" s="9" t="s">
        <v>2476</v>
      </c>
      <c r="E836" s="516">
        <v>150</v>
      </c>
      <c r="F836" s="507">
        <v>150</v>
      </c>
      <c r="G836" s="517">
        <v>150</v>
      </c>
      <c r="H836" s="445" t="s">
        <v>2206</v>
      </c>
      <c r="I836" s="445"/>
    </row>
    <row r="837" spans="1:9" s="339" customFormat="1">
      <c r="A837" s="46">
        <v>18</v>
      </c>
      <c r="B837" s="456"/>
      <c r="C837" s="507" t="s">
        <v>660</v>
      </c>
      <c r="D837" s="9" t="s">
        <v>2476</v>
      </c>
      <c r="E837" s="516">
        <v>150</v>
      </c>
      <c r="F837" s="507">
        <v>150</v>
      </c>
      <c r="G837" s="517">
        <v>150</v>
      </c>
      <c r="H837" s="445" t="s">
        <v>2206</v>
      </c>
      <c r="I837" s="445"/>
    </row>
    <row r="838" spans="1:9" s="339" customFormat="1">
      <c r="A838" s="46">
        <v>19</v>
      </c>
      <c r="B838" s="456"/>
      <c r="C838" s="507" t="s">
        <v>2233</v>
      </c>
      <c r="D838" s="9" t="s">
        <v>2476</v>
      </c>
      <c r="E838" s="516">
        <v>150</v>
      </c>
      <c r="F838" s="507">
        <v>150</v>
      </c>
      <c r="G838" s="517">
        <v>150</v>
      </c>
      <c r="H838" s="445" t="s">
        <v>2206</v>
      </c>
      <c r="I838" s="445"/>
    </row>
    <row r="839" spans="1:9" s="339" customFormat="1">
      <c r="A839" s="46">
        <v>20</v>
      </c>
      <c r="B839" s="456"/>
      <c r="C839" s="508" t="s">
        <v>3347</v>
      </c>
      <c r="D839" s="509"/>
      <c r="E839" s="509"/>
      <c r="F839" s="509"/>
      <c r="G839" s="510"/>
      <c r="H839" s="445"/>
      <c r="I839" s="445"/>
    </row>
    <row r="840" spans="1:9" s="339" customFormat="1">
      <c r="A840" s="46">
        <v>21</v>
      </c>
      <c r="B840" s="446"/>
      <c r="C840" s="518" t="s">
        <v>2218</v>
      </c>
      <c r="D840" s="9" t="s">
        <v>2476</v>
      </c>
      <c r="E840" s="516">
        <v>200</v>
      </c>
      <c r="F840" s="507">
        <v>200</v>
      </c>
      <c r="G840" s="517">
        <v>200</v>
      </c>
      <c r="H840" s="445" t="s">
        <v>2206</v>
      </c>
      <c r="I840" s="445"/>
    </row>
    <row r="841" spans="1:9" s="339" customFormat="1" ht="27">
      <c r="A841" s="46">
        <v>22</v>
      </c>
      <c r="B841" s="446"/>
      <c r="C841" s="518" t="s">
        <v>3348</v>
      </c>
      <c r="D841" s="9" t="s">
        <v>2476</v>
      </c>
      <c r="E841" s="516">
        <v>300</v>
      </c>
      <c r="F841" s="507">
        <v>300</v>
      </c>
      <c r="G841" s="517">
        <v>300</v>
      </c>
      <c r="H841" s="445" t="s">
        <v>2206</v>
      </c>
      <c r="I841" s="445"/>
    </row>
    <row r="842" spans="1:9" s="339" customFormat="1">
      <c r="A842" s="519" t="s">
        <v>3349</v>
      </c>
      <c r="B842" s="456" t="s">
        <v>2224</v>
      </c>
      <c r="C842" s="456"/>
      <c r="D842" s="456"/>
      <c r="E842" s="516">
        <v>4559</v>
      </c>
      <c r="F842" s="507">
        <v>4559</v>
      </c>
      <c r="G842" s="517">
        <v>4559</v>
      </c>
      <c r="H842" s="445" t="s">
        <v>3228</v>
      </c>
      <c r="I842" s="445" t="s">
        <v>948</v>
      </c>
    </row>
    <row r="843" spans="1:9" s="339" customFormat="1">
      <c r="A843" s="520"/>
      <c r="B843" s="521" t="s">
        <v>3350</v>
      </c>
      <c r="C843" s="521"/>
      <c r="D843" s="521"/>
      <c r="E843" s="522">
        <v>4559</v>
      </c>
      <c r="F843" s="523">
        <v>4559</v>
      </c>
      <c r="G843" s="524">
        <v>4559</v>
      </c>
      <c r="H843" s="447" t="s">
        <v>3228</v>
      </c>
      <c r="I843" s="447" t="s">
        <v>948</v>
      </c>
    </row>
    <row r="844" spans="1:9" s="347" customFormat="1" ht="12">
      <c r="A844" s="348" t="s">
        <v>3242</v>
      </c>
      <c r="B844" s="348"/>
      <c r="C844" s="348"/>
      <c r="D844" s="348"/>
      <c r="E844" s="348"/>
      <c r="F844" s="348"/>
      <c r="G844" s="348"/>
      <c r="H844" s="348"/>
      <c r="I844" s="348"/>
    </row>
    <row r="845" spans="1:9" s="339" customFormat="1"/>
    <row r="846" spans="1:9" s="339" customFormat="1" ht="18.75">
      <c r="A846" s="525" t="s">
        <v>145</v>
      </c>
      <c r="B846" s="525"/>
      <c r="C846" s="525"/>
      <c r="D846" s="525"/>
      <c r="E846" s="525"/>
      <c r="F846" s="525"/>
      <c r="G846" s="525"/>
      <c r="H846" s="526"/>
      <c r="I846" s="526"/>
    </row>
    <row r="847" spans="1:9" s="339" customFormat="1">
      <c r="A847" s="406" t="s">
        <v>594</v>
      </c>
      <c r="B847" s="406" t="s">
        <v>595</v>
      </c>
      <c r="C847" s="406" t="s">
        <v>596</v>
      </c>
      <c r="D847" s="406" t="s">
        <v>597</v>
      </c>
      <c r="E847" s="406" t="s">
        <v>1266</v>
      </c>
      <c r="F847" s="448" t="s">
        <v>1267</v>
      </c>
      <c r="G847" s="406" t="s">
        <v>2303</v>
      </c>
      <c r="H847" s="449"/>
      <c r="I847" s="450"/>
    </row>
    <row r="848" spans="1:9" s="339" customFormat="1">
      <c r="A848" s="406"/>
      <c r="B848" s="406"/>
      <c r="C848" s="406"/>
      <c r="D848" s="406"/>
      <c r="E848" s="406"/>
      <c r="F848" s="448"/>
      <c r="G848" s="406"/>
      <c r="H848" s="449"/>
      <c r="I848" s="450"/>
    </row>
    <row r="849" spans="1:9" s="339" customFormat="1">
      <c r="A849" s="406"/>
      <c r="B849" s="406"/>
      <c r="C849" s="406"/>
      <c r="D849" s="406"/>
      <c r="E849" s="406"/>
      <c r="F849" s="448"/>
      <c r="G849" s="406"/>
      <c r="H849" s="449"/>
      <c r="I849" s="450"/>
    </row>
    <row r="850" spans="1:9" s="339" customFormat="1">
      <c r="A850" s="445">
        <v>1</v>
      </c>
      <c r="B850" s="451" t="s">
        <v>3351</v>
      </c>
      <c r="C850" s="446" t="s">
        <v>3352</v>
      </c>
      <c r="D850" s="445" t="s">
        <v>2479</v>
      </c>
      <c r="E850" s="445">
        <v>4000</v>
      </c>
      <c r="F850" s="445" t="s">
        <v>576</v>
      </c>
      <c r="G850" s="445" t="s">
        <v>1721</v>
      </c>
    </row>
    <row r="851" spans="1:9" s="339" customFormat="1" ht="40.5">
      <c r="A851" s="445">
        <v>2</v>
      </c>
      <c r="B851" s="451"/>
      <c r="C851" s="507" t="s">
        <v>3353</v>
      </c>
      <c r="D851" s="507" t="s">
        <v>2479</v>
      </c>
      <c r="E851" s="445">
        <v>300</v>
      </c>
      <c r="F851" s="445" t="s">
        <v>576</v>
      </c>
      <c r="G851" s="445" t="s">
        <v>789</v>
      </c>
    </row>
    <row r="852" spans="1:9" s="339" customFormat="1" ht="54">
      <c r="A852" s="445">
        <v>3</v>
      </c>
      <c r="B852" s="451"/>
      <c r="C852" s="507" t="s">
        <v>3354</v>
      </c>
      <c r="D852" s="507" t="s">
        <v>2479</v>
      </c>
      <c r="E852" s="445">
        <v>1068</v>
      </c>
      <c r="F852" s="445" t="s">
        <v>576</v>
      </c>
      <c r="G852" s="445" t="s">
        <v>1486</v>
      </c>
    </row>
    <row r="853" spans="1:9" s="339" customFormat="1">
      <c r="A853" s="452" t="s">
        <v>3349</v>
      </c>
      <c r="B853" s="452"/>
      <c r="C853" s="452"/>
      <c r="D853" s="452"/>
      <c r="E853" s="447">
        <v>5368</v>
      </c>
      <c r="F853" s="453"/>
      <c r="G853" s="453"/>
    </row>
    <row r="854" spans="1:9" s="347" customFormat="1" ht="12">
      <c r="A854" s="409" t="s">
        <v>3242</v>
      </c>
      <c r="B854" s="409"/>
      <c r="C854" s="409"/>
      <c r="D854" s="409"/>
      <c r="E854" s="409"/>
      <c r="F854" s="409"/>
      <c r="G854" s="409"/>
    </row>
    <row r="855" spans="1:9" s="339" customFormat="1"/>
    <row r="856" spans="1:9" s="339" customFormat="1" ht="18.75">
      <c r="A856" s="511" t="s">
        <v>146</v>
      </c>
      <c r="B856" s="512"/>
      <c r="C856" s="512"/>
      <c r="D856" s="512"/>
      <c r="E856" s="512"/>
      <c r="F856" s="512"/>
      <c r="G856" s="512"/>
      <c r="H856" s="512"/>
    </row>
    <row r="857" spans="1:9" s="339" customFormat="1">
      <c r="A857" s="406" t="s">
        <v>594</v>
      </c>
      <c r="B857" s="406" t="s">
        <v>595</v>
      </c>
      <c r="C857" s="406" t="s">
        <v>596</v>
      </c>
      <c r="D857" s="406" t="s">
        <v>597</v>
      </c>
      <c r="E857" s="406" t="s">
        <v>1266</v>
      </c>
      <c r="F857" s="406"/>
      <c r="G857" s="448" t="s">
        <v>1267</v>
      </c>
      <c r="H857" s="406" t="s">
        <v>2303</v>
      </c>
    </row>
    <row r="858" spans="1:9" s="339" customFormat="1">
      <c r="A858" s="406"/>
      <c r="B858" s="406"/>
      <c r="C858" s="406"/>
      <c r="D858" s="406"/>
      <c r="E858" s="406" t="s">
        <v>2480</v>
      </c>
      <c r="F858" s="451" t="s">
        <v>2435</v>
      </c>
      <c r="G858" s="448"/>
      <c r="H858" s="406"/>
    </row>
    <row r="859" spans="1:9" s="339" customFormat="1">
      <c r="A859" s="406"/>
      <c r="B859" s="406"/>
      <c r="C859" s="406"/>
      <c r="D859" s="406"/>
      <c r="E859" s="406"/>
      <c r="F859" s="451"/>
      <c r="G859" s="448"/>
      <c r="H859" s="406"/>
    </row>
    <row r="860" spans="1:9" s="339" customFormat="1">
      <c r="A860" s="445">
        <v>1</v>
      </c>
      <c r="B860" s="445"/>
      <c r="C860" s="507" t="s">
        <v>495</v>
      </c>
      <c r="D860" s="507" t="s">
        <v>2481</v>
      </c>
      <c r="E860" s="507">
        <v>50</v>
      </c>
      <c r="F860" s="507">
        <v>50</v>
      </c>
      <c r="G860" s="445" t="s">
        <v>1643</v>
      </c>
      <c r="H860" s="445"/>
    </row>
    <row r="861" spans="1:9" s="339" customFormat="1">
      <c r="A861" s="445">
        <v>2</v>
      </c>
      <c r="B861" s="445"/>
      <c r="C861" s="507" t="s">
        <v>574</v>
      </c>
      <c r="D861" s="507" t="s">
        <v>2481</v>
      </c>
      <c r="E861" s="507">
        <v>300</v>
      </c>
      <c r="F861" s="507">
        <v>300</v>
      </c>
      <c r="G861" s="445" t="s">
        <v>1643</v>
      </c>
      <c r="H861" s="445"/>
    </row>
    <row r="862" spans="1:9" s="339" customFormat="1">
      <c r="A862" s="445">
        <v>3</v>
      </c>
      <c r="B862" s="445"/>
      <c r="C862" s="507" t="s">
        <v>1766</v>
      </c>
      <c r="D862" s="507" t="s">
        <v>2481</v>
      </c>
      <c r="E862" s="507">
        <v>200</v>
      </c>
      <c r="F862" s="507">
        <v>200</v>
      </c>
      <c r="G862" s="445" t="s">
        <v>1643</v>
      </c>
      <c r="H862" s="445"/>
    </row>
    <row r="863" spans="1:9" s="339" customFormat="1">
      <c r="A863" s="445">
        <v>4</v>
      </c>
      <c r="B863" s="445"/>
      <c r="C863" s="507" t="s">
        <v>663</v>
      </c>
      <c r="D863" s="507" t="s">
        <v>2481</v>
      </c>
      <c r="E863" s="507">
        <v>150</v>
      </c>
      <c r="F863" s="507">
        <v>150</v>
      </c>
      <c r="G863" s="445" t="s">
        <v>1643</v>
      </c>
      <c r="H863" s="445"/>
    </row>
    <row r="864" spans="1:9" s="339" customFormat="1">
      <c r="A864" s="445">
        <v>5</v>
      </c>
      <c r="B864" s="445"/>
      <c r="C864" s="507" t="s">
        <v>669</v>
      </c>
      <c r="D864" s="507" t="s">
        <v>2481</v>
      </c>
      <c r="E864" s="507">
        <v>600</v>
      </c>
      <c r="F864" s="507">
        <v>600</v>
      </c>
      <c r="G864" s="445" t="s">
        <v>1643</v>
      </c>
      <c r="H864" s="445"/>
    </row>
    <row r="865" spans="1:8" s="339" customFormat="1" ht="27">
      <c r="A865" s="445">
        <v>6</v>
      </c>
      <c r="B865" s="445"/>
      <c r="C865" s="507" t="s">
        <v>3382</v>
      </c>
      <c r="D865" s="507" t="s">
        <v>2481</v>
      </c>
      <c r="E865" s="513">
        <v>500</v>
      </c>
      <c r="F865" s="513">
        <v>500</v>
      </c>
      <c r="G865" s="445" t="s">
        <v>1643</v>
      </c>
      <c r="H865" s="445"/>
    </row>
    <row r="866" spans="1:8" s="339" customFormat="1" ht="14.25">
      <c r="A866" s="445">
        <v>7</v>
      </c>
      <c r="B866" s="445"/>
      <c r="C866" s="507" t="s">
        <v>649</v>
      </c>
      <c r="D866" s="507" t="s">
        <v>2481</v>
      </c>
      <c r="E866" s="513">
        <v>500</v>
      </c>
      <c r="F866" s="513">
        <v>500</v>
      </c>
      <c r="G866" s="445" t="s">
        <v>1643</v>
      </c>
      <c r="H866" s="445"/>
    </row>
    <row r="867" spans="1:8" s="339" customFormat="1" ht="27">
      <c r="A867" s="445">
        <v>8</v>
      </c>
      <c r="B867" s="445"/>
      <c r="C867" s="507" t="s">
        <v>3383</v>
      </c>
      <c r="D867" s="507" t="s">
        <v>2481</v>
      </c>
      <c r="E867" s="513">
        <v>600</v>
      </c>
      <c r="F867" s="513">
        <v>600</v>
      </c>
      <c r="G867" s="445" t="s">
        <v>1643</v>
      </c>
      <c r="H867" s="445"/>
    </row>
    <row r="868" spans="1:8" s="339" customFormat="1" ht="27">
      <c r="A868" s="445">
        <v>9</v>
      </c>
      <c r="B868" s="445"/>
      <c r="C868" s="507" t="s">
        <v>3384</v>
      </c>
      <c r="D868" s="507" t="s">
        <v>2481</v>
      </c>
      <c r="E868" s="513">
        <v>600</v>
      </c>
      <c r="F868" s="513">
        <v>600</v>
      </c>
      <c r="G868" s="445" t="s">
        <v>1643</v>
      </c>
      <c r="H868" s="445"/>
    </row>
    <row r="869" spans="1:8" s="339" customFormat="1">
      <c r="A869" s="445">
        <v>10</v>
      </c>
      <c r="B869" s="445"/>
      <c r="C869" s="507" t="s">
        <v>2258</v>
      </c>
      <c r="D869" s="507" t="s">
        <v>2481</v>
      </c>
      <c r="E869" s="507">
        <v>500</v>
      </c>
      <c r="F869" s="507">
        <v>500</v>
      </c>
      <c r="G869" s="445" t="s">
        <v>1643</v>
      </c>
      <c r="H869" s="445"/>
    </row>
    <row r="870" spans="1:8" s="339" customFormat="1">
      <c r="A870" s="445">
        <v>11</v>
      </c>
      <c r="B870" s="445"/>
      <c r="C870" s="507" t="s">
        <v>3385</v>
      </c>
      <c r="D870" s="507" t="s">
        <v>2481</v>
      </c>
      <c r="E870" s="507">
        <v>600</v>
      </c>
      <c r="F870" s="507">
        <v>600</v>
      </c>
      <c r="G870" s="445" t="s">
        <v>1643</v>
      </c>
      <c r="H870" s="445"/>
    </row>
    <row r="871" spans="1:8" s="339" customFormat="1">
      <c r="A871" s="456" t="s">
        <v>3349</v>
      </c>
      <c r="B871" s="456" t="s">
        <v>2224</v>
      </c>
      <c r="C871" s="456"/>
      <c r="D871" s="456"/>
      <c r="E871" s="507">
        <v>1500</v>
      </c>
      <c r="F871" s="507">
        <v>1500</v>
      </c>
      <c r="G871" s="445" t="s">
        <v>720</v>
      </c>
      <c r="H871" s="445" t="s">
        <v>1315</v>
      </c>
    </row>
    <row r="872" spans="1:8" s="339" customFormat="1">
      <c r="A872" s="456"/>
      <c r="B872" s="456" t="s">
        <v>3359</v>
      </c>
      <c r="C872" s="456"/>
      <c r="D872" s="456"/>
      <c r="E872" s="507">
        <v>4600</v>
      </c>
      <c r="F872" s="507">
        <v>4600</v>
      </c>
      <c r="G872" s="445" t="s">
        <v>720</v>
      </c>
      <c r="H872" s="445" t="s">
        <v>1783</v>
      </c>
    </row>
    <row r="873" spans="1:8" s="339" customFormat="1">
      <c r="A873" s="409" t="s">
        <v>3242</v>
      </c>
      <c r="B873" s="409"/>
      <c r="C873" s="409"/>
      <c r="D873" s="409"/>
      <c r="E873" s="409"/>
      <c r="F873" s="409"/>
      <c r="G873" s="409"/>
      <c r="H873" s="409"/>
    </row>
    <row r="874" spans="1:8" s="339" customFormat="1"/>
    <row r="875" spans="1:8" s="339" customFormat="1" ht="18.75">
      <c r="A875" s="525" t="s">
        <v>147</v>
      </c>
      <c r="B875" s="525"/>
      <c r="C875" s="525"/>
      <c r="D875" s="525"/>
      <c r="E875" s="525"/>
      <c r="F875" s="525"/>
      <c r="G875" s="525"/>
      <c r="H875" s="526"/>
    </row>
    <row r="876" spans="1:8" s="339" customFormat="1">
      <c r="A876" s="406" t="s">
        <v>594</v>
      </c>
      <c r="B876" s="406" t="s">
        <v>595</v>
      </c>
      <c r="C876" s="406" t="s">
        <v>596</v>
      </c>
      <c r="D876" s="406" t="s">
        <v>597</v>
      </c>
      <c r="E876" s="406" t="s">
        <v>1266</v>
      </c>
      <c r="F876" s="448" t="s">
        <v>1267</v>
      </c>
      <c r="G876" s="406" t="s">
        <v>2303</v>
      </c>
    </row>
    <row r="877" spans="1:8" s="339" customFormat="1">
      <c r="A877" s="406"/>
      <c r="B877" s="406"/>
      <c r="C877" s="406"/>
      <c r="D877" s="406"/>
      <c r="E877" s="406"/>
      <c r="F877" s="448"/>
      <c r="G877" s="406"/>
    </row>
    <row r="878" spans="1:8" s="339" customFormat="1">
      <c r="A878" s="406"/>
      <c r="B878" s="406"/>
      <c r="C878" s="406"/>
      <c r="D878" s="406"/>
      <c r="E878" s="406"/>
      <c r="F878" s="448"/>
      <c r="G878" s="406"/>
    </row>
    <row r="879" spans="1:8" s="339" customFormat="1">
      <c r="A879" s="527">
        <v>1</v>
      </c>
      <c r="B879" s="527"/>
      <c r="C879" s="527" t="s">
        <v>577</v>
      </c>
      <c r="D879" s="445" t="s">
        <v>2482</v>
      </c>
      <c r="E879" s="527">
        <v>150</v>
      </c>
      <c r="F879" s="445" t="s">
        <v>1643</v>
      </c>
      <c r="G879" s="445"/>
    </row>
    <row r="880" spans="1:8" s="339" customFormat="1">
      <c r="A880" s="527">
        <v>2</v>
      </c>
      <c r="B880" s="528" t="s">
        <v>2250</v>
      </c>
      <c r="C880" s="527" t="s">
        <v>2312</v>
      </c>
      <c r="D880" s="445" t="s">
        <v>2482</v>
      </c>
      <c r="E880" s="527">
        <v>150</v>
      </c>
      <c r="F880" s="445" t="s">
        <v>1643</v>
      </c>
      <c r="G880" s="445"/>
    </row>
    <row r="881" spans="1:7" s="339" customFormat="1">
      <c r="A881" s="527">
        <v>3</v>
      </c>
      <c r="B881" s="528"/>
      <c r="C881" s="527" t="s">
        <v>2283</v>
      </c>
      <c r="D881" s="445" t="s">
        <v>2482</v>
      </c>
      <c r="E881" s="527">
        <v>150</v>
      </c>
      <c r="F881" s="445" t="s">
        <v>1643</v>
      </c>
      <c r="G881" s="445"/>
    </row>
    <row r="882" spans="1:7" s="339" customFormat="1">
      <c r="A882" s="527">
        <v>4</v>
      </c>
      <c r="B882" s="528"/>
      <c r="C882" s="527" t="s">
        <v>2282</v>
      </c>
      <c r="D882" s="445" t="s">
        <v>2482</v>
      </c>
      <c r="E882" s="527">
        <v>150</v>
      </c>
      <c r="F882" s="445" t="s">
        <v>1643</v>
      </c>
      <c r="G882" s="445"/>
    </row>
    <row r="883" spans="1:7" s="339" customFormat="1">
      <c r="A883" s="527">
        <v>5</v>
      </c>
      <c r="B883" s="528" t="s">
        <v>1580</v>
      </c>
      <c r="C883" s="527" t="s">
        <v>2213</v>
      </c>
      <c r="D883" s="445" t="s">
        <v>2482</v>
      </c>
      <c r="E883" s="527">
        <v>150</v>
      </c>
      <c r="F883" s="445" t="s">
        <v>1643</v>
      </c>
      <c r="G883" s="445"/>
    </row>
    <row r="884" spans="1:7" s="339" customFormat="1">
      <c r="A884" s="527">
        <v>6</v>
      </c>
      <c r="B884" s="528"/>
      <c r="C884" s="527" t="s">
        <v>2312</v>
      </c>
      <c r="D884" s="445" t="s">
        <v>2482</v>
      </c>
      <c r="E884" s="527">
        <v>150</v>
      </c>
      <c r="F884" s="445" t="s">
        <v>1643</v>
      </c>
      <c r="G884" s="445"/>
    </row>
    <row r="885" spans="1:7" s="339" customFormat="1">
      <c r="A885" s="527">
        <v>7</v>
      </c>
      <c r="B885" s="528"/>
      <c r="C885" s="527" t="s">
        <v>2283</v>
      </c>
      <c r="D885" s="445" t="s">
        <v>2482</v>
      </c>
      <c r="E885" s="527">
        <v>150</v>
      </c>
      <c r="F885" s="445" t="s">
        <v>1643</v>
      </c>
      <c r="G885" s="445"/>
    </row>
    <row r="886" spans="1:7" s="339" customFormat="1">
      <c r="A886" s="527">
        <v>8</v>
      </c>
      <c r="B886" s="528"/>
      <c r="C886" s="527" t="s">
        <v>2282</v>
      </c>
      <c r="D886" s="445" t="s">
        <v>2482</v>
      </c>
      <c r="E886" s="527">
        <v>150</v>
      </c>
      <c r="F886" s="445" t="s">
        <v>1643</v>
      </c>
      <c r="G886" s="445"/>
    </row>
    <row r="887" spans="1:7" s="339" customFormat="1">
      <c r="A887" s="527">
        <v>9</v>
      </c>
      <c r="B887" s="528" t="s">
        <v>2243</v>
      </c>
      <c r="C887" s="527" t="s">
        <v>2213</v>
      </c>
      <c r="D887" s="445" t="s">
        <v>2482</v>
      </c>
      <c r="E887" s="527">
        <v>150</v>
      </c>
      <c r="F887" s="445" t="s">
        <v>1643</v>
      </c>
      <c r="G887" s="445"/>
    </row>
    <row r="888" spans="1:7" s="339" customFormat="1">
      <c r="A888" s="527">
        <v>10</v>
      </c>
      <c r="B888" s="528"/>
      <c r="C888" s="527" t="s">
        <v>2312</v>
      </c>
      <c r="D888" s="445" t="s">
        <v>2482</v>
      </c>
      <c r="E888" s="527">
        <v>150</v>
      </c>
      <c r="F888" s="445" t="s">
        <v>1643</v>
      </c>
      <c r="G888" s="445"/>
    </row>
    <row r="889" spans="1:7" s="339" customFormat="1">
      <c r="A889" s="527">
        <v>11</v>
      </c>
      <c r="B889" s="528"/>
      <c r="C889" s="527" t="s">
        <v>2283</v>
      </c>
      <c r="D889" s="445" t="s">
        <v>2482</v>
      </c>
      <c r="E889" s="527">
        <v>150</v>
      </c>
      <c r="F889" s="445" t="s">
        <v>1643</v>
      </c>
      <c r="G889" s="445"/>
    </row>
    <row r="890" spans="1:7" s="339" customFormat="1">
      <c r="A890" s="527">
        <v>12</v>
      </c>
      <c r="B890" s="528"/>
      <c r="C890" s="527" t="s">
        <v>2282</v>
      </c>
      <c r="D890" s="445" t="s">
        <v>2482</v>
      </c>
      <c r="E890" s="527">
        <v>150</v>
      </c>
      <c r="F890" s="445" t="s">
        <v>1643</v>
      </c>
      <c r="G890" s="445"/>
    </row>
    <row r="891" spans="1:7" s="339" customFormat="1">
      <c r="A891" s="527">
        <v>13</v>
      </c>
      <c r="B891" s="528" t="s">
        <v>3355</v>
      </c>
      <c r="C891" s="527" t="s">
        <v>2312</v>
      </c>
      <c r="D891" s="445" t="s">
        <v>2482</v>
      </c>
      <c r="E891" s="527">
        <v>672</v>
      </c>
      <c r="F891" s="445" t="s">
        <v>1643</v>
      </c>
      <c r="G891" s="445"/>
    </row>
    <row r="892" spans="1:7" s="339" customFormat="1">
      <c r="A892" s="527">
        <v>14</v>
      </c>
      <c r="B892" s="528"/>
      <c r="C892" s="527" t="s">
        <v>2283</v>
      </c>
      <c r="D892" s="445" t="s">
        <v>2482</v>
      </c>
      <c r="E892" s="527">
        <v>504</v>
      </c>
      <c r="F892" s="445" t="s">
        <v>1643</v>
      </c>
      <c r="G892" s="445"/>
    </row>
    <row r="893" spans="1:7" s="339" customFormat="1">
      <c r="A893" s="527">
        <v>15</v>
      </c>
      <c r="B893" s="528"/>
      <c r="C893" s="527" t="s">
        <v>2282</v>
      </c>
      <c r="D893" s="445" t="s">
        <v>2482</v>
      </c>
      <c r="E893" s="527">
        <v>504</v>
      </c>
      <c r="F893" s="445" t="s">
        <v>1643</v>
      </c>
      <c r="G893" s="445"/>
    </row>
    <row r="894" spans="1:7" s="339" customFormat="1">
      <c r="A894" s="527">
        <v>16</v>
      </c>
      <c r="B894" s="445"/>
      <c r="C894" s="527" t="s">
        <v>1558</v>
      </c>
      <c r="D894" s="445" t="s">
        <v>2482</v>
      </c>
      <c r="E894" s="527">
        <v>100</v>
      </c>
      <c r="F894" s="445" t="s">
        <v>1643</v>
      </c>
      <c r="G894" s="445"/>
    </row>
    <row r="895" spans="1:7" s="339" customFormat="1">
      <c r="A895" s="527">
        <v>17</v>
      </c>
      <c r="B895" s="445"/>
      <c r="C895" s="527" t="s">
        <v>2294</v>
      </c>
      <c r="D895" s="445" t="s">
        <v>2482</v>
      </c>
      <c r="E895" s="527">
        <v>100</v>
      </c>
      <c r="F895" s="445" t="s">
        <v>1643</v>
      </c>
      <c r="G895" s="445"/>
    </row>
    <row r="896" spans="1:7" s="339" customFormat="1">
      <c r="A896" s="527">
        <v>18</v>
      </c>
      <c r="B896" s="445"/>
      <c r="C896" s="527" t="s">
        <v>717</v>
      </c>
      <c r="D896" s="445" t="s">
        <v>2482</v>
      </c>
      <c r="E896" s="527">
        <v>150</v>
      </c>
      <c r="F896" s="445" t="s">
        <v>1643</v>
      </c>
      <c r="G896" s="445"/>
    </row>
    <row r="897" spans="1:8" s="339" customFormat="1">
      <c r="A897" s="527">
        <v>19</v>
      </c>
      <c r="B897" s="445"/>
      <c r="C897" s="527" t="s">
        <v>2296</v>
      </c>
      <c r="D897" s="445" t="s">
        <v>2482</v>
      </c>
      <c r="E897" s="527">
        <v>300</v>
      </c>
      <c r="F897" s="445" t="s">
        <v>1643</v>
      </c>
      <c r="G897" s="445"/>
    </row>
    <row r="898" spans="1:8" s="339" customFormat="1">
      <c r="A898" s="527">
        <v>20</v>
      </c>
      <c r="B898" s="445"/>
      <c r="C898" s="527" t="s">
        <v>1292</v>
      </c>
      <c r="D898" s="445" t="s">
        <v>2482</v>
      </c>
      <c r="E898" s="527">
        <v>1500</v>
      </c>
      <c r="F898" s="445" t="s">
        <v>1643</v>
      </c>
      <c r="G898" s="445"/>
    </row>
    <row r="899" spans="1:8" s="339" customFormat="1">
      <c r="A899" s="527">
        <v>21</v>
      </c>
      <c r="B899" s="445"/>
      <c r="C899" s="527" t="s">
        <v>1636</v>
      </c>
      <c r="D899" s="445" t="s">
        <v>2482</v>
      </c>
      <c r="E899" s="527">
        <v>300</v>
      </c>
      <c r="F899" s="445" t="s">
        <v>1643</v>
      </c>
      <c r="G899" s="445"/>
    </row>
    <row r="900" spans="1:8" s="339" customFormat="1" ht="25.5">
      <c r="A900" s="527">
        <v>22</v>
      </c>
      <c r="B900" s="445"/>
      <c r="C900" s="527" t="s">
        <v>3356</v>
      </c>
      <c r="D900" s="445" t="s">
        <v>2482</v>
      </c>
      <c r="E900" s="527">
        <v>500</v>
      </c>
      <c r="F900" s="445" t="s">
        <v>1643</v>
      </c>
      <c r="G900" s="445"/>
    </row>
    <row r="901" spans="1:8" s="339" customFormat="1" ht="25.5">
      <c r="A901" s="527">
        <v>23</v>
      </c>
      <c r="B901" s="445"/>
      <c r="C901" s="527" t="s">
        <v>3357</v>
      </c>
      <c r="D901" s="445" t="s">
        <v>2482</v>
      </c>
      <c r="E901" s="527">
        <v>500</v>
      </c>
      <c r="F901" s="445" t="s">
        <v>1643</v>
      </c>
      <c r="G901" s="445"/>
    </row>
    <row r="902" spans="1:8" s="339" customFormat="1">
      <c r="A902" s="527">
        <v>24</v>
      </c>
      <c r="B902" s="445"/>
      <c r="C902" s="527" t="s">
        <v>2295</v>
      </c>
      <c r="D902" s="445" t="s">
        <v>2482</v>
      </c>
      <c r="E902" s="527">
        <v>150</v>
      </c>
      <c r="F902" s="445" t="s">
        <v>1643</v>
      </c>
      <c r="G902" s="445"/>
    </row>
    <row r="903" spans="1:8" s="339" customFormat="1" ht="25.5">
      <c r="A903" s="527">
        <v>25</v>
      </c>
      <c r="B903" s="445"/>
      <c r="C903" s="527" t="s">
        <v>3358</v>
      </c>
      <c r="D903" s="445" t="s">
        <v>2482</v>
      </c>
      <c r="E903" s="527">
        <v>500</v>
      </c>
      <c r="F903" s="445" t="s">
        <v>1643</v>
      </c>
      <c r="G903" s="445"/>
    </row>
    <row r="904" spans="1:8" s="339" customFormat="1" ht="14.25">
      <c r="A904" s="529"/>
      <c r="B904" s="528" t="s">
        <v>3359</v>
      </c>
      <c r="C904" s="528"/>
      <c r="D904" s="528"/>
      <c r="E904" s="527">
        <v>7580</v>
      </c>
      <c r="F904" s="445" t="s">
        <v>720</v>
      </c>
      <c r="G904" s="445" t="s">
        <v>1483</v>
      </c>
    </row>
    <row r="905" spans="1:8" s="339" customFormat="1">
      <c r="A905" s="392" t="s">
        <v>3242</v>
      </c>
      <c r="B905" s="393"/>
      <c r="C905" s="393"/>
      <c r="D905" s="393"/>
      <c r="E905" s="393"/>
      <c r="F905" s="393"/>
      <c r="G905" s="396"/>
      <c r="H905" s="347"/>
    </row>
    <row r="906" spans="1:8" s="339" customFormat="1"/>
    <row r="907" spans="1:8" s="339" customFormat="1" ht="18.75">
      <c r="A907" s="525" t="s">
        <v>148</v>
      </c>
      <c r="B907" s="525"/>
      <c r="C907" s="525"/>
      <c r="D907" s="525"/>
      <c r="E907" s="525"/>
      <c r="F907" s="525"/>
      <c r="G907" s="525"/>
    </row>
    <row r="908" spans="1:8" s="339" customFormat="1">
      <c r="A908" s="406" t="s">
        <v>594</v>
      </c>
      <c r="B908" s="406" t="s">
        <v>595</v>
      </c>
      <c r="C908" s="406" t="s">
        <v>596</v>
      </c>
      <c r="D908" s="406" t="s">
        <v>597</v>
      </c>
      <c r="E908" s="406" t="s">
        <v>1266</v>
      </c>
      <c r="F908" s="448" t="s">
        <v>1267</v>
      </c>
      <c r="G908" s="406" t="s">
        <v>2303</v>
      </c>
    </row>
    <row r="909" spans="1:8" s="339" customFormat="1">
      <c r="A909" s="406"/>
      <c r="B909" s="406"/>
      <c r="C909" s="406"/>
      <c r="D909" s="406"/>
      <c r="E909" s="406"/>
      <c r="F909" s="448"/>
      <c r="G909" s="406"/>
    </row>
    <row r="910" spans="1:8" s="339" customFormat="1">
      <c r="A910" s="406"/>
      <c r="B910" s="406"/>
      <c r="C910" s="406"/>
      <c r="D910" s="406"/>
      <c r="E910" s="406"/>
      <c r="F910" s="448"/>
      <c r="G910" s="406"/>
    </row>
    <row r="911" spans="1:8" s="339" customFormat="1">
      <c r="A911" s="445">
        <v>1</v>
      </c>
      <c r="B911" s="451" t="s">
        <v>1353</v>
      </c>
      <c r="C911" s="507" t="s">
        <v>495</v>
      </c>
      <c r="D911" s="445" t="s">
        <v>2483</v>
      </c>
      <c r="E911" s="464">
        <v>50</v>
      </c>
      <c r="F911" s="445" t="s">
        <v>2206</v>
      </c>
      <c r="G911" s="445"/>
    </row>
    <row r="912" spans="1:8" s="339" customFormat="1" ht="27">
      <c r="A912" s="445">
        <v>2</v>
      </c>
      <c r="B912" s="451"/>
      <c r="C912" s="507" t="s">
        <v>3386</v>
      </c>
      <c r="D912" s="445" t="s">
        <v>2483</v>
      </c>
      <c r="E912" s="464">
        <v>200</v>
      </c>
      <c r="F912" s="445" t="s">
        <v>2206</v>
      </c>
      <c r="G912" s="445"/>
    </row>
    <row r="913" spans="1:7" s="339" customFormat="1">
      <c r="A913" s="445">
        <v>3</v>
      </c>
      <c r="B913" s="451" t="s">
        <v>1894</v>
      </c>
      <c r="C913" s="507" t="s">
        <v>1498</v>
      </c>
      <c r="D913" s="445" t="s">
        <v>2483</v>
      </c>
      <c r="E913" s="464">
        <v>150</v>
      </c>
      <c r="F913" s="445" t="s">
        <v>2206</v>
      </c>
      <c r="G913" s="445"/>
    </row>
    <row r="914" spans="1:7" s="339" customFormat="1">
      <c r="A914" s="445">
        <v>4</v>
      </c>
      <c r="B914" s="451"/>
      <c r="C914" s="507" t="s">
        <v>2309</v>
      </c>
      <c r="D914" s="445" t="s">
        <v>2483</v>
      </c>
      <c r="E914" s="464">
        <v>150</v>
      </c>
      <c r="F914" s="445" t="s">
        <v>2206</v>
      </c>
      <c r="G914" s="445"/>
    </row>
    <row r="915" spans="1:7" s="339" customFormat="1">
      <c r="A915" s="445">
        <v>5</v>
      </c>
      <c r="B915" s="454" t="s">
        <v>2234</v>
      </c>
      <c r="C915" s="507" t="s">
        <v>2213</v>
      </c>
      <c r="D915" s="445" t="s">
        <v>2483</v>
      </c>
      <c r="E915" s="464">
        <v>150</v>
      </c>
      <c r="F915" s="445" t="s">
        <v>2206</v>
      </c>
      <c r="G915" s="445"/>
    </row>
    <row r="916" spans="1:7" s="339" customFormat="1">
      <c r="A916" s="445">
        <v>6</v>
      </c>
      <c r="B916" s="454"/>
      <c r="C916" s="507" t="s">
        <v>1894</v>
      </c>
      <c r="D916" s="445" t="s">
        <v>2483</v>
      </c>
      <c r="E916" s="464">
        <v>200</v>
      </c>
      <c r="F916" s="445" t="s">
        <v>2206</v>
      </c>
      <c r="G916" s="445"/>
    </row>
    <row r="917" spans="1:7" s="339" customFormat="1">
      <c r="A917" s="445">
        <v>7</v>
      </c>
      <c r="B917" s="454"/>
      <c r="C917" s="507" t="s">
        <v>3387</v>
      </c>
      <c r="D917" s="445" t="s">
        <v>2483</v>
      </c>
      <c r="E917" s="464">
        <v>200</v>
      </c>
      <c r="F917" s="445" t="s">
        <v>2206</v>
      </c>
      <c r="G917" s="445"/>
    </row>
    <row r="918" spans="1:7" s="339" customFormat="1">
      <c r="A918" s="445">
        <v>8</v>
      </c>
      <c r="B918" s="454" t="s">
        <v>2490</v>
      </c>
      <c r="C918" s="507" t="s">
        <v>2213</v>
      </c>
      <c r="D918" s="445" t="s">
        <v>2483</v>
      </c>
      <c r="E918" s="464">
        <v>150</v>
      </c>
      <c r="F918" s="445" t="s">
        <v>2206</v>
      </c>
      <c r="G918" s="445"/>
    </row>
    <row r="919" spans="1:7" s="339" customFormat="1">
      <c r="A919" s="445">
        <v>9</v>
      </c>
      <c r="B919" s="454"/>
      <c r="C919" s="507" t="s">
        <v>1894</v>
      </c>
      <c r="D919" s="445" t="s">
        <v>2483</v>
      </c>
      <c r="E919" s="464">
        <v>200</v>
      </c>
      <c r="F919" s="445" t="s">
        <v>2206</v>
      </c>
      <c r="G919" s="445"/>
    </row>
    <row r="920" spans="1:7" s="339" customFormat="1">
      <c r="A920" s="445">
        <v>10</v>
      </c>
      <c r="B920" s="454"/>
      <c r="C920" s="507" t="s">
        <v>3387</v>
      </c>
      <c r="D920" s="445" t="s">
        <v>2483</v>
      </c>
      <c r="E920" s="464">
        <v>200</v>
      </c>
      <c r="F920" s="445" t="s">
        <v>2206</v>
      </c>
      <c r="G920" s="445"/>
    </row>
    <row r="921" spans="1:7" s="339" customFormat="1">
      <c r="A921" s="445">
        <v>11</v>
      </c>
      <c r="B921" s="456" t="s">
        <v>3388</v>
      </c>
      <c r="C921" s="507" t="s">
        <v>495</v>
      </c>
      <c r="D921" s="445" t="s">
        <v>2483</v>
      </c>
      <c r="E921" s="464">
        <v>50</v>
      </c>
      <c r="F921" s="445" t="s">
        <v>2206</v>
      </c>
      <c r="G921" s="445"/>
    </row>
    <row r="922" spans="1:7" s="339" customFormat="1">
      <c r="A922" s="445">
        <v>12</v>
      </c>
      <c r="B922" s="456"/>
      <c r="C922" s="507" t="s">
        <v>2207</v>
      </c>
      <c r="D922" s="445" t="s">
        <v>2483</v>
      </c>
      <c r="E922" s="464">
        <v>150</v>
      </c>
      <c r="F922" s="445" t="s">
        <v>2206</v>
      </c>
      <c r="G922" s="445"/>
    </row>
    <row r="923" spans="1:7" s="339" customFormat="1">
      <c r="A923" s="445">
        <v>13</v>
      </c>
      <c r="B923" s="456"/>
      <c r="C923" s="507" t="s">
        <v>3389</v>
      </c>
      <c r="D923" s="445" t="s">
        <v>2483</v>
      </c>
      <c r="E923" s="464">
        <v>150</v>
      </c>
      <c r="F923" s="445" t="s">
        <v>2206</v>
      </c>
      <c r="G923" s="445"/>
    </row>
    <row r="924" spans="1:7" s="339" customFormat="1">
      <c r="A924" s="445">
        <v>14</v>
      </c>
      <c r="B924" s="456" t="s">
        <v>3390</v>
      </c>
      <c r="C924" s="507" t="s">
        <v>495</v>
      </c>
      <c r="D924" s="445" t="s">
        <v>2483</v>
      </c>
      <c r="E924" s="464">
        <v>50</v>
      </c>
      <c r="F924" s="445" t="s">
        <v>2206</v>
      </c>
      <c r="G924" s="445"/>
    </row>
    <row r="925" spans="1:7" s="339" customFormat="1">
      <c r="A925" s="445">
        <v>15</v>
      </c>
      <c r="B925" s="456"/>
      <c r="C925" s="507" t="s">
        <v>2207</v>
      </c>
      <c r="D925" s="445" t="s">
        <v>2483</v>
      </c>
      <c r="E925" s="464">
        <v>150</v>
      </c>
      <c r="F925" s="445" t="s">
        <v>2206</v>
      </c>
      <c r="G925" s="445"/>
    </row>
    <row r="926" spans="1:7" s="339" customFormat="1">
      <c r="A926" s="445">
        <v>16</v>
      </c>
      <c r="B926" s="456"/>
      <c r="C926" s="507" t="s">
        <v>3389</v>
      </c>
      <c r="D926" s="445" t="s">
        <v>2483</v>
      </c>
      <c r="E926" s="464">
        <v>150</v>
      </c>
      <c r="F926" s="445" t="s">
        <v>2206</v>
      </c>
      <c r="G926" s="445"/>
    </row>
    <row r="927" spans="1:7" s="339" customFormat="1">
      <c r="A927" s="445">
        <v>17</v>
      </c>
      <c r="B927" s="456" t="s">
        <v>3391</v>
      </c>
      <c r="C927" s="507" t="s">
        <v>495</v>
      </c>
      <c r="D927" s="445" t="s">
        <v>2483</v>
      </c>
      <c r="E927" s="464">
        <v>50</v>
      </c>
      <c r="F927" s="445" t="s">
        <v>2206</v>
      </c>
      <c r="G927" s="445"/>
    </row>
    <row r="928" spans="1:7" s="339" customFormat="1">
      <c r="A928" s="445">
        <v>18</v>
      </c>
      <c r="B928" s="456"/>
      <c r="C928" s="507" t="s">
        <v>2207</v>
      </c>
      <c r="D928" s="445" t="s">
        <v>2483</v>
      </c>
      <c r="E928" s="464">
        <v>150</v>
      </c>
      <c r="F928" s="445" t="s">
        <v>2206</v>
      </c>
      <c r="G928" s="445"/>
    </row>
    <row r="929" spans="1:7" s="339" customFormat="1">
      <c r="A929" s="445">
        <v>19</v>
      </c>
      <c r="B929" s="456"/>
      <c r="C929" s="507" t="s">
        <v>3389</v>
      </c>
      <c r="D929" s="445" t="s">
        <v>2483</v>
      </c>
      <c r="E929" s="464">
        <v>150</v>
      </c>
      <c r="F929" s="445" t="s">
        <v>2206</v>
      </c>
      <c r="G929" s="445"/>
    </row>
    <row r="930" spans="1:7" s="339" customFormat="1">
      <c r="A930" s="445">
        <v>20</v>
      </c>
      <c r="B930" s="456" t="s">
        <v>2215</v>
      </c>
      <c r="C930" s="456"/>
      <c r="D930" s="445"/>
      <c r="E930" s="507">
        <v>1344</v>
      </c>
      <c r="F930" s="445"/>
      <c r="G930" s="445"/>
    </row>
    <row r="931" spans="1:7" s="339" customFormat="1">
      <c r="A931" s="445">
        <v>21</v>
      </c>
      <c r="B931" s="456" t="s">
        <v>2495</v>
      </c>
      <c r="C931" s="456"/>
      <c r="D931" s="445"/>
      <c r="E931" s="507">
        <v>336</v>
      </c>
      <c r="F931" s="445"/>
      <c r="G931" s="445"/>
    </row>
    <row r="932" spans="1:7" s="339" customFormat="1">
      <c r="A932" s="445">
        <v>22</v>
      </c>
      <c r="B932" s="456" t="s">
        <v>2282</v>
      </c>
      <c r="C932" s="456"/>
      <c r="D932" s="445"/>
      <c r="E932" s="464">
        <v>1344</v>
      </c>
      <c r="F932" s="445"/>
      <c r="G932" s="445"/>
    </row>
    <row r="933" spans="1:7" s="339" customFormat="1">
      <c r="A933" s="445">
        <v>23</v>
      </c>
      <c r="B933" s="456" t="s">
        <v>2283</v>
      </c>
      <c r="C933" s="456"/>
      <c r="D933" s="445"/>
      <c r="E933" s="464">
        <v>1344</v>
      </c>
      <c r="F933" s="445"/>
      <c r="G933" s="445"/>
    </row>
    <row r="934" spans="1:7" s="339" customFormat="1">
      <c r="A934" s="445">
        <v>24</v>
      </c>
      <c r="B934" s="456" t="s">
        <v>2387</v>
      </c>
      <c r="C934" s="456"/>
      <c r="D934" s="445"/>
      <c r="E934" s="464">
        <v>1344</v>
      </c>
      <c r="F934" s="445"/>
      <c r="G934" s="445"/>
    </row>
    <row r="935" spans="1:7" s="339" customFormat="1">
      <c r="A935" s="455"/>
      <c r="B935" s="456" t="s">
        <v>3360</v>
      </c>
      <c r="C935" s="456"/>
      <c r="D935" s="456"/>
      <c r="E935" s="445">
        <v>8412</v>
      </c>
      <c r="F935" s="445" t="s">
        <v>526</v>
      </c>
      <c r="G935" s="445" t="s">
        <v>1483</v>
      </c>
    </row>
    <row r="936" spans="1:7" s="339" customFormat="1">
      <c r="A936" s="457">
        <v>25</v>
      </c>
      <c r="B936" s="508" t="s">
        <v>760</v>
      </c>
      <c r="C936" s="510"/>
      <c r="D936" s="445" t="s">
        <v>2483</v>
      </c>
      <c r="E936" s="445">
        <v>2000</v>
      </c>
      <c r="F936" s="445"/>
      <c r="G936" s="452" t="s">
        <v>3361</v>
      </c>
    </row>
    <row r="937" spans="1:7" s="339" customFormat="1">
      <c r="A937" s="457">
        <v>26</v>
      </c>
      <c r="B937" s="456" t="s">
        <v>2238</v>
      </c>
      <c r="C937" s="507" t="s">
        <v>495</v>
      </c>
      <c r="D937" s="445" t="s">
        <v>2483</v>
      </c>
      <c r="E937" s="464">
        <v>50</v>
      </c>
      <c r="F937" s="445"/>
      <c r="G937" s="458"/>
    </row>
    <row r="938" spans="1:7" s="339" customFormat="1">
      <c r="A938" s="457">
        <v>27</v>
      </c>
      <c r="B938" s="456"/>
      <c r="C938" s="507" t="s">
        <v>3392</v>
      </c>
      <c r="D938" s="445" t="s">
        <v>2483</v>
      </c>
      <c r="E938" s="464">
        <v>16200</v>
      </c>
      <c r="F938" s="445"/>
      <c r="G938" s="458"/>
    </row>
    <row r="939" spans="1:7" s="339" customFormat="1">
      <c r="A939" s="457">
        <v>28</v>
      </c>
      <c r="B939" s="456"/>
      <c r="C939" s="507" t="s">
        <v>3393</v>
      </c>
      <c r="D939" s="445" t="s">
        <v>2483</v>
      </c>
      <c r="E939" s="464">
        <v>32400</v>
      </c>
      <c r="F939" s="445"/>
      <c r="G939" s="459"/>
    </row>
    <row r="940" spans="1:7" s="358" customFormat="1">
      <c r="A940" s="460" t="s">
        <v>3362</v>
      </c>
      <c r="B940" s="461" t="s">
        <v>2484</v>
      </c>
      <c r="C940" s="462"/>
      <c r="D940" s="463"/>
      <c r="E940" s="342">
        <v>3330</v>
      </c>
      <c r="F940" s="342" t="s">
        <v>576</v>
      </c>
      <c r="G940" s="342" t="s">
        <v>1486</v>
      </c>
    </row>
    <row r="941" spans="1:7" s="339" customFormat="1" ht="18.75">
      <c r="A941" s="525" t="s">
        <v>149</v>
      </c>
      <c r="B941" s="525"/>
      <c r="C941" s="525"/>
      <c r="D941" s="525"/>
      <c r="E941" s="525"/>
      <c r="F941" s="525"/>
      <c r="G941" s="525"/>
    </row>
    <row r="942" spans="1:7" s="339" customFormat="1">
      <c r="A942" s="406" t="s">
        <v>594</v>
      </c>
      <c r="B942" s="406" t="s">
        <v>595</v>
      </c>
      <c r="C942" s="406" t="s">
        <v>596</v>
      </c>
      <c r="D942" s="406" t="s">
        <v>597</v>
      </c>
      <c r="E942" s="406" t="s">
        <v>1266</v>
      </c>
      <c r="F942" s="448" t="s">
        <v>1267</v>
      </c>
      <c r="G942" s="406" t="s">
        <v>2303</v>
      </c>
    </row>
    <row r="943" spans="1:7" s="339" customFormat="1">
      <c r="A943" s="406"/>
      <c r="B943" s="406"/>
      <c r="C943" s="406"/>
      <c r="D943" s="406"/>
      <c r="E943" s="406"/>
      <c r="F943" s="448"/>
      <c r="G943" s="406"/>
    </row>
    <row r="944" spans="1:7" s="339" customFormat="1">
      <c r="A944" s="406"/>
      <c r="B944" s="406"/>
      <c r="C944" s="406"/>
      <c r="D944" s="406"/>
      <c r="E944" s="406"/>
      <c r="F944" s="448"/>
      <c r="G944" s="406"/>
    </row>
    <row r="945" spans="1:7" s="339" customFormat="1">
      <c r="A945" s="445">
        <v>1</v>
      </c>
      <c r="B945" s="456" t="s">
        <v>1353</v>
      </c>
      <c r="C945" s="507" t="s">
        <v>495</v>
      </c>
      <c r="D945" s="445" t="s">
        <v>2483</v>
      </c>
      <c r="E945" s="464">
        <v>50</v>
      </c>
      <c r="F945" s="445" t="s">
        <v>1643</v>
      </c>
      <c r="G945" s="445"/>
    </row>
    <row r="946" spans="1:7" s="339" customFormat="1" ht="40.5">
      <c r="A946" s="445">
        <v>2</v>
      </c>
      <c r="B946" s="456"/>
      <c r="C946" s="507" t="s">
        <v>3394</v>
      </c>
      <c r="D946" s="445" t="s">
        <v>2483</v>
      </c>
      <c r="E946" s="464">
        <v>400</v>
      </c>
      <c r="F946" s="445" t="s">
        <v>1643</v>
      </c>
      <c r="G946" s="445"/>
    </row>
    <row r="947" spans="1:7" s="339" customFormat="1">
      <c r="A947" s="445">
        <v>3</v>
      </c>
      <c r="B947" s="456" t="s">
        <v>1894</v>
      </c>
      <c r="C947" s="507" t="s">
        <v>1498</v>
      </c>
      <c r="D947" s="445" t="s">
        <v>2483</v>
      </c>
      <c r="E947" s="464">
        <v>150</v>
      </c>
      <c r="F947" s="445" t="s">
        <v>1643</v>
      </c>
      <c r="G947" s="445"/>
    </row>
    <row r="948" spans="1:7" s="339" customFormat="1">
      <c r="A948" s="445">
        <v>4</v>
      </c>
      <c r="B948" s="456"/>
      <c r="C948" s="507" t="s">
        <v>2309</v>
      </c>
      <c r="D948" s="445" t="s">
        <v>2483</v>
      </c>
      <c r="E948" s="464">
        <v>150</v>
      </c>
      <c r="F948" s="445" t="s">
        <v>1643</v>
      </c>
      <c r="G948" s="445"/>
    </row>
    <row r="949" spans="1:7" s="339" customFormat="1">
      <c r="A949" s="445">
        <v>5</v>
      </c>
      <c r="B949" s="456" t="s">
        <v>3388</v>
      </c>
      <c r="C949" s="507" t="s">
        <v>495</v>
      </c>
      <c r="D949" s="445" t="s">
        <v>2483</v>
      </c>
      <c r="E949" s="464">
        <v>50</v>
      </c>
      <c r="F949" s="445" t="s">
        <v>1643</v>
      </c>
      <c r="G949" s="445"/>
    </row>
    <row r="950" spans="1:7" s="339" customFormat="1">
      <c r="A950" s="445">
        <v>6</v>
      </c>
      <c r="B950" s="456"/>
      <c r="C950" s="507" t="s">
        <v>2207</v>
      </c>
      <c r="D950" s="445" t="s">
        <v>2483</v>
      </c>
      <c r="E950" s="464">
        <v>150</v>
      </c>
      <c r="F950" s="445" t="s">
        <v>1643</v>
      </c>
      <c r="G950" s="445"/>
    </row>
    <row r="951" spans="1:7" s="339" customFormat="1">
      <c r="A951" s="445">
        <v>7</v>
      </c>
      <c r="B951" s="456"/>
      <c r="C951" s="507" t="s">
        <v>3389</v>
      </c>
      <c r="D951" s="445" t="s">
        <v>2483</v>
      </c>
      <c r="E951" s="464">
        <v>150</v>
      </c>
      <c r="F951" s="445" t="s">
        <v>1643</v>
      </c>
      <c r="G951" s="445"/>
    </row>
    <row r="952" spans="1:7" s="339" customFormat="1">
      <c r="A952" s="445">
        <v>8</v>
      </c>
      <c r="B952" s="456" t="s">
        <v>3390</v>
      </c>
      <c r="C952" s="507" t="s">
        <v>495</v>
      </c>
      <c r="D952" s="445" t="s">
        <v>2483</v>
      </c>
      <c r="E952" s="464">
        <v>50</v>
      </c>
      <c r="F952" s="445" t="s">
        <v>1643</v>
      </c>
      <c r="G952" s="445"/>
    </row>
    <row r="953" spans="1:7" s="339" customFormat="1">
      <c r="A953" s="445">
        <v>9</v>
      </c>
      <c r="B953" s="456"/>
      <c r="C953" s="507" t="s">
        <v>2207</v>
      </c>
      <c r="D953" s="445" t="s">
        <v>2483</v>
      </c>
      <c r="E953" s="464">
        <v>150</v>
      </c>
      <c r="F953" s="445" t="s">
        <v>1643</v>
      </c>
      <c r="G953" s="445"/>
    </row>
    <row r="954" spans="1:7" s="339" customFormat="1">
      <c r="A954" s="445">
        <v>10</v>
      </c>
      <c r="B954" s="456"/>
      <c r="C954" s="507" t="s">
        <v>3389</v>
      </c>
      <c r="D954" s="445" t="s">
        <v>2483</v>
      </c>
      <c r="E954" s="464">
        <v>150</v>
      </c>
      <c r="F954" s="445" t="s">
        <v>1643</v>
      </c>
      <c r="G954" s="445"/>
    </row>
    <row r="955" spans="1:7" s="339" customFormat="1">
      <c r="A955" s="445">
        <v>11</v>
      </c>
      <c r="B955" s="456" t="s">
        <v>3391</v>
      </c>
      <c r="C955" s="507" t="s">
        <v>495</v>
      </c>
      <c r="D955" s="445" t="s">
        <v>2483</v>
      </c>
      <c r="E955" s="464">
        <v>50</v>
      </c>
      <c r="F955" s="445" t="s">
        <v>1643</v>
      </c>
      <c r="G955" s="445"/>
    </row>
    <row r="956" spans="1:7" s="339" customFormat="1">
      <c r="A956" s="445">
        <v>12</v>
      </c>
      <c r="B956" s="456"/>
      <c r="C956" s="507" t="s">
        <v>2207</v>
      </c>
      <c r="D956" s="445" t="s">
        <v>2483</v>
      </c>
      <c r="E956" s="464">
        <v>150</v>
      </c>
      <c r="F956" s="445" t="s">
        <v>1643</v>
      </c>
      <c r="G956" s="445"/>
    </row>
    <row r="957" spans="1:7" s="339" customFormat="1">
      <c r="A957" s="445">
        <v>13</v>
      </c>
      <c r="B957" s="456"/>
      <c r="C957" s="507" t="s">
        <v>3389</v>
      </c>
      <c r="D957" s="445" t="s">
        <v>2483</v>
      </c>
      <c r="E957" s="464">
        <v>150</v>
      </c>
      <c r="F957" s="445" t="s">
        <v>1643</v>
      </c>
      <c r="G957" s="445"/>
    </row>
    <row r="958" spans="1:7" s="339" customFormat="1">
      <c r="A958" s="445">
        <v>14</v>
      </c>
      <c r="B958" s="456" t="s">
        <v>2215</v>
      </c>
      <c r="C958" s="456"/>
      <c r="D958" s="445"/>
      <c r="E958" s="507">
        <v>1344</v>
      </c>
      <c r="F958" s="445"/>
      <c r="G958" s="445"/>
    </row>
    <row r="959" spans="1:7" s="339" customFormat="1">
      <c r="A959" s="445">
        <v>15</v>
      </c>
      <c r="B959" s="456" t="s">
        <v>2495</v>
      </c>
      <c r="C959" s="456"/>
      <c r="D959" s="445"/>
      <c r="E959" s="507">
        <v>336</v>
      </c>
      <c r="F959" s="445"/>
      <c r="G959" s="445"/>
    </row>
    <row r="960" spans="1:7" s="339" customFormat="1">
      <c r="A960" s="445">
        <v>16</v>
      </c>
      <c r="B960" s="456" t="s">
        <v>2282</v>
      </c>
      <c r="C960" s="456"/>
      <c r="D960" s="445"/>
      <c r="E960" s="464">
        <v>1344</v>
      </c>
      <c r="F960" s="445"/>
      <c r="G960" s="445"/>
    </row>
    <row r="961" spans="1:8" s="339" customFormat="1">
      <c r="A961" s="445">
        <v>17</v>
      </c>
      <c r="B961" s="456" t="s">
        <v>2283</v>
      </c>
      <c r="C961" s="456"/>
      <c r="D961" s="445"/>
      <c r="E961" s="464">
        <v>1344</v>
      </c>
      <c r="F961" s="445"/>
      <c r="G961" s="445"/>
    </row>
    <row r="962" spans="1:8" s="339" customFormat="1">
      <c r="A962" s="445">
        <v>18</v>
      </c>
      <c r="B962" s="456" t="s">
        <v>2387</v>
      </c>
      <c r="C962" s="456"/>
      <c r="D962" s="445"/>
      <c r="E962" s="464">
        <v>1344</v>
      </c>
      <c r="F962" s="445"/>
      <c r="G962" s="445"/>
    </row>
    <row r="963" spans="1:8" s="339" customFormat="1">
      <c r="A963" s="445">
        <v>19</v>
      </c>
      <c r="B963" s="456" t="s">
        <v>3363</v>
      </c>
      <c r="C963" s="456"/>
      <c r="D963" s="456"/>
      <c r="E963" s="464">
        <f>SUM(E944:E962)</f>
        <v>7512</v>
      </c>
      <c r="F963" s="445"/>
      <c r="G963" s="445"/>
    </row>
    <row r="964" spans="1:8" s="339" customFormat="1">
      <c r="A964" s="445">
        <v>20</v>
      </c>
      <c r="B964" s="456" t="s">
        <v>760</v>
      </c>
      <c r="C964" s="456"/>
      <c r="D964" s="445" t="s">
        <v>2483</v>
      </c>
      <c r="E964" s="464">
        <v>2000</v>
      </c>
      <c r="F964" s="445"/>
      <c r="G964" s="530" t="s">
        <v>3361</v>
      </c>
    </row>
    <row r="965" spans="1:8" s="339" customFormat="1">
      <c r="A965" s="445">
        <v>21</v>
      </c>
      <c r="B965" s="456" t="s">
        <v>2316</v>
      </c>
      <c r="C965" s="507" t="s">
        <v>3392</v>
      </c>
      <c r="D965" s="445" t="s">
        <v>2483</v>
      </c>
      <c r="E965" s="464">
        <v>16200</v>
      </c>
      <c r="F965" s="445"/>
      <c r="G965" s="530"/>
    </row>
    <row r="966" spans="1:8" s="339" customFormat="1">
      <c r="A966" s="445">
        <v>22</v>
      </c>
      <c r="B966" s="456"/>
      <c r="C966" s="507" t="s">
        <v>3393</v>
      </c>
      <c r="D966" s="445" t="s">
        <v>2483</v>
      </c>
      <c r="E966" s="464">
        <v>32400</v>
      </c>
      <c r="F966" s="445"/>
      <c r="G966" s="530"/>
    </row>
    <row r="967" spans="1:8" s="339" customFormat="1">
      <c r="A967" s="445">
        <v>23</v>
      </c>
      <c r="B967" s="456" t="s">
        <v>3395</v>
      </c>
      <c r="C967" s="456"/>
      <c r="D967" s="445" t="s">
        <v>2483</v>
      </c>
      <c r="E967" s="527">
        <v>500</v>
      </c>
      <c r="F967" s="445"/>
      <c r="G967" s="531" t="s">
        <v>3396</v>
      </c>
    </row>
    <row r="968" spans="1:8" s="339" customFormat="1">
      <c r="A968" s="445">
        <v>24</v>
      </c>
      <c r="B968" s="456" t="s">
        <v>2297</v>
      </c>
      <c r="C968" s="456"/>
      <c r="D968" s="445" t="s">
        <v>2483</v>
      </c>
      <c r="E968" s="507">
        <v>1400</v>
      </c>
      <c r="F968" s="445"/>
      <c r="G968" s="531"/>
    </row>
    <row r="969" spans="1:8" s="339" customFormat="1">
      <c r="A969" s="445">
        <v>25</v>
      </c>
      <c r="B969" s="456" t="s">
        <v>3397</v>
      </c>
      <c r="C969" s="456"/>
      <c r="D969" s="445" t="s">
        <v>2483</v>
      </c>
      <c r="E969" s="464">
        <v>2000</v>
      </c>
      <c r="F969" s="445"/>
      <c r="G969" s="531"/>
    </row>
    <row r="970" spans="1:8" s="339" customFormat="1">
      <c r="A970" s="445">
        <v>26</v>
      </c>
      <c r="B970" s="456" t="s">
        <v>692</v>
      </c>
      <c r="C970" s="456"/>
      <c r="D970" s="445" t="s">
        <v>2483</v>
      </c>
      <c r="E970" s="464">
        <v>100</v>
      </c>
      <c r="F970" s="445"/>
      <c r="G970" s="531"/>
    </row>
    <row r="971" spans="1:8" s="339" customFormat="1">
      <c r="A971" s="465" t="s">
        <v>3242</v>
      </c>
      <c r="B971" s="382"/>
      <c r="C971" s="382"/>
      <c r="D971" s="382"/>
      <c r="E971" s="382"/>
      <c r="F971" s="382"/>
      <c r="G971" s="466"/>
    </row>
    <row r="972" spans="1:8" s="339" customFormat="1" ht="18.75">
      <c r="A972" s="525" t="s">
        <v>3364</v>
      </c>
      <c r="B972" s="525"/>
      <c r="C972" s="525"/>
      <c r="D972" s="525"/>
      <c r="E972" s="525"/>
      <c r="F972" s="525"/>
      <c r="G972" s="525"/>
      <c r="H972" s="525"/>
    </row>
    <row r="973" spans="1:8" s="339" customFormat="1">
      <c r="A973" s="340" t="s">
        <v>594</v>
      </c>
      <c r="B973" s="340" t="s">
        <v>595</v>
      </c>
      <c r="C973" s="340" t="s">
        <v>596</v>
      </c>
      <c r="D973" s="340" t="s">
        <v>597</v>
      </c>
      <c r="E973" s="387" t="s">
        <v>1266</v>
      </c>
      <c r="F973" s="467"/>
      <c r="G973" s="340" t="s">
        <v>1267</v>
      </c>
      <c r="H973" s="340" t="s">
        <v>2303</v>
      </c>
    </row>
    <row r="974" spans="1:8" s="339" customFormat="1">
      <c r="A974" s="340"/>
      <c r="B974" s="340"/>
      <c r="C974" s="340"/>
      <c r="D974" s="340"/>
      <c r="E974" s="395"/>
      <c r="F974" s="468"/>
      <c r="G974" s="340"/>
      <c r="H974" s="340"/>
    </row>
    <row r="975" spans="1:8" s="339" customFormat="1" ht="24">
      <c r="A975" s="340"/>
      <c r="B975" s="340"/>
      <c r="C975" s="340"/>
      <c r="D975" s="340"/>
      <c r="E975" s="8" t="s">
        <v>2485</v>
      </c>
      <c r="F975" s="8" t="s">
        <v>2486</v>
      </c>
      <c r="G975" s="340"/>
      <c r="H975" s="340"/>
    </row>
    <row r="976" spans="1:8" s="339" customFormat="1">
      <c r="A976" s="344">
        <v>1</v>
      </c>
      <c r="B976" s="403"/>
      <c r="C976" s="344" t="s">
        <v>760</v>
      </c>
      <c r="D976" s="344" t="s">
        <v>2487</v>
      </c>
      <c r="E976" s="116">
        <v>2000</v>
      </c>
      <c r="F976" s="116">
        <v>2000</v>
      </c>
      <c r="G976" s="344" t="s">
        <v>2206</v>
      </c>
      <c r="H976" s="403"/>
    </row>
    <row r="977" spans="1:22" s="339" customFormat="1">
      <c r="A977" s="344">
        <v>2</v>
      </c>
      <c r="B977" s="403"/>
      <c r="C977" s="344" t="s">
        <v>1770</v>
      </c>
      <c r="D977" s="344" t="s">
        <v>2487</v>
      </c>
      <c r="E977" s="116">
        <v>300</v>
      </c>
      <c r="F977" s="116" t="s">
        <v>513</v>
      </c>
      <c r="G977" s="344" t="s">
        <v>2206</v>
      </c>
      <c r="H977" s="403"/>
    </row>
    <row r="978" spans="1:22" s="339" customFormat="1">
      <c r="A978" s="344">
        <v>3</v>
      </c>
      <c r="B978" s="403"/>
      <c r="C978" s="344" t="s">
        <v>2488</v>
      </c>
      <c r="D978" s="344" t="s">
        <v>2487</v>
      </c>
      <c r="E978" s="116">
        <v>300</v>
      </c>
      <c r="F978" s="116">
        <v>300</v>
      </c>
      <c r="G978" s="344" t="s">
        <v>2206</v>
      </c>
      <c r="H978" s="403"/>
    </row>
    <row r="979" spans="1:22" s="339" customFormat="1">
      <c r="A979" s="380">
        <v>4</v>
      </c>
      <c r="B979" s="436" t="s">
        <v>2234</v>
      </c>
      <c r="C979" s="344" t="s">
        <v>2213</v>
      </c>
      <c r="D979" s="344" t="s">
        <v>2487</v>
      </c>
      <c r="E979" s="532">
        <v>150</v>
      </c>
      <c r="F979" s="532">
        <v>150</v>
      </c>
      <c r="G979" s="344" t="s">
        <v>2206</v>
      </c>
      <c r="H979" s="403"/>
    </row>
    <row r="980" spans="1:22" s="339" customFormat="1">
      <c r="A980" s="397"/>
      <c r="B980" s="437"/>
      <c r="C980" s="344" t="s">
        <v>2489</v>
      </c>
      <c r="D980" s="344" t="s">
        <v>2487</v>
      </c>
      <c r="E980" s="532">
        <v>200</v>
      </c>
      <c r="F980" s="532">
        <v>200</v>
      </c>
      <c r="G980" s="344" t="s">
        <v>2206</v>
      </c>
      <c r="H980" s="344" t="s">
        <v>789</v>
      </c>
    </row>
    <row r="981" spans="1:22" s="339" customFormat="1">
      <c r="A981" s="381"/>
      <c r="B981" s="469"/>
      <c r="C981" s="344" t="s">
        <v>2214</v>
      </c>
      <c r="D981" s="344" t="s">
        <v>2487</v>
      </c>
      <c r="E981" s="532">
        <v>200</v>
      </c>
      <c r="F981" s="532">
        <v>200</v>
      </c>
      <c r="G981" s="344" t="s">
        <v>2206</v>
      </c>
      <c r="H981" s="344" t="s">
        <v>789</v>
      </c>
    </row>
    <row r="982" spans="1:22" s="339" customFormat="1">
      <c r="A982" s="380">
        <v>5</v>
      </c>
      <c r="B982" s="436" t="s">
        <v>2490</v>
      </c>
      <c r="C982" s="344" t="s">
        <v>2213</v>
      </c>
      <c r="D982" s="344" t="s">
        <v>2487</v>
      </c>
      <c r="E982" s="532">
        <v>150</v>
      </c>
      <c r="F982" s="532">
        <v>150</v>
      </c>
      <c r="G982" s="344" t="s">
        <v>2206</v>
      </c>
      <c r="H982" s="344"/>
    </row>
    <row r="983" spans="1:22" s="339" customFormat="1">
      <c r="A983" s="397"/>
      <c r="B983" s="437"/>
      <c r="C983" s="344" t="s">
        <v>2489</v>
      </c>
      <c r="D983" s="344" t="s">
        <v>2487</v>
      </c>
      <c r="E983" s="532">
        <v>200</v>
      </c>
      <c r="F983" s="532">
        <v>200</v>
      </c>
      <c r="G983" s="344" t="s">
        <v>2206</v>
      </c>
      <c r="H983" s="344" t="s">
        <v>789</v>
      </c>
    </row>
    <row r="984" spans="1:22" s="339" customFormat="1">
      <c r="A984" s="381"/>
      <c r="B984" s="469"/>
      <c r="C984" s="344" t="s">
        <v>2214</v>
      </c>
      <c r="D984" s="344" t="s">
        <v>2487</v>
      </c>
      <c r="E984" s="532">
        <v>200</v>
      </c>
      <c r="F984" s="532">
        <v>200</v>
      </c>
      <c r="G984" s="344" t="s">
        <v>2206</v>
      </c>
      <c r="H984" s="344" t="s">
        <v>789</v>
      </c>
    </row>
    <row r="985" spans="1:22" s="339" customFormat="1">
      <c r="A985" s="344">
        <v>6</v>
      </c>
      <c r="B985" s="403"/>
      <c r="C985" s="344" t="s">
        <v>2491</v>
      </c>
      <c r="D985" s="344" t="s">
        <v>2487</v>
      </c>
      <c r="E985" s="344">
        <v>150</v>
      </c>
      <c r="F985" s="344">
        <v>150</v>
      </c>
      <c r="G985" s="344" t="s">
        <v>2206</v>
      </c>
      <c r="H985" s="344" t="s">
        <v>851</v>
      </c>
    </row>
    <row r="986" spans="1:22" s="339" customFormat="1" ht="24">
      <c r="A986" s="380">
        <v>7</v>
      </c>
      <c r="B986" s="191" t="s">
        <v>2238</v>
      </c>
      <c r="C986" s="116" t="s">
        <v>2492</v>
      </c>
      <c r="D986" s="344" t="s">
        <v>2487</v>
      </c>
      <c r="E986" s="116">
        <v>16476</v>
      </c>
      <c r="F986" s="116">
        <v>16476</v>
      </c>
      <c r="G986" s="344" t="s">
        <v>2206</v>
      </c>
      <c r="H986" s="436" t="s">
        <v>2493</v>
      </c>
    </row>
    <row r="987" spans="1:22" s="339" customFormat="1">
      <c r="A987" s="381"/>
      <c r="B987" s="191"/>
      <c r="C987" s="116" t="s">
        <v>495</v>
      </c>
      <c r="D987" s="344" t="s">
        <v>2487</v>
      </c>
      <c r="E987" s="116">
        <v>50</v>
      </c>
      <c r="F987" s="116">
        <v>50</v>
      </c>
      <c r="G987" s="344" t="s">
        <v>2206</v>
      </c>
      <c r="H987" s="469"/>
    </row>
    <row r="988" spans="1:22" s="339" customFormat="1">
      <c r="A988" s="380">
        <v>8</v>
      </c>
      <c r="B988" s="380" t="s">
        <v>1353</v>
      </c>
      <c r="C988" s="344" t="s">
        <v>692</v>
      </c>
      <c r="D988" s="344" t="s">
        <v>2487</v>
      </c>
      <c r="E988" s="344">
        <v>200</v>
      </c>
      <c r="F988" s="344">
        <v>200</v>
      </c>
      <c r="G988" s="344" t="s">
        <v>2206</v>
      </c>
      <c r="H988" s="344" t="s">
        <v>789</v>
      </c>
    </row>
    <row r="989" spans="1:22" s="339" customFormat="1">
      <c r="A989" s="381"/>
      <c r="B989" s="381"/>
      <c r="C989" s="344" t="s">
        <v>495</v>
      </c>
      <c r="D989" s="344" t="s">
        <v>2487</v>
      </c>
      <c r="E989" s="344">
        <v>50</v>
      </c>
      <c r="F989" s="344">
        <v>50</v>
      </c>
      <c r="G989" s="344" t="s">
        <v>2206</v>
      </c>
      <c r="H989" s="344" t="s">
        <v>2494</v>
      </c>
      <c r="I989" s="470"/>
      <c r="J989" s="470"/>
    </row>
    <row r="990" spans="1:22" s="339" customFormat="1">
      <c r="A990" s="344">
        <v>9</v>
      </c>
      <c r="B990" s="390" t="s">
        <v>2215</v>
      </c>
      <c r="C990" s="391"/>
      <c r="D990" s="344" t="s">
        <v>2487</v>
      </c>
      <c r="E990" s="344">
        <v>1344</v>
      </c>
      <c r="F990" s="344">
        <v>2016</v>
      </c>
      <c r="G990" s="344" t="s">
        <v>2206</v>
      </c>
      <c r="H990" s="403"/>
      <c r="I990" s="470"/>
      <c r="J990" s="470"/>
    </row>
    <row r="991" spans="1:22" s="339" customFormat="1">
      <c r="A991" s="344">
        <v>10</v>
      </c>
      <c r="B991" s="390" t="s">
        <v>2495</v>
      </c>
      <c r="C991" s="391"/>
      <c r="D991" s="344" t="s">
        <v>2487</v>
      </c>
      <c r="E991" s="344">
        <v>336</v>
      </c>
      <c r="F991" s="344">
        <v>336</v>
      </c>
      <c r="G991" s="344" t="s">
        <v>2206</v>
      </c>
      <c r="H991" s="403"/>
      <c r="I991" s="470"/>
      <c r="J991" s="470"/>
    </row>
    <row r="992" spans="1:22" s="339" customFormat="1">
      <c r="A992" s="363" t="s">
        <v>2496</v>
      </c>
      <c r="B992" s="191" t="s">
        <v>2497</v>
      </c>
      <c r="C992" s="191"/>
      <c r="D992" s="344" t="s">
        <v>2487</v>
      </c>
      <c r="E992" s="116">
        <f>SUM(E976:E991)</f>
        <v>22306</v>
      </c>
      <c r="F992" s="116">
        <f>SUM(F976:F991)</f>
        <v>22678</v>
      </c>
      <c r="G992" s="344" t="s">
        <v>2206</v>
      </c>
      <c r="H992" s="116" t="s">
        <v>2498</v>
      </c>
      <c r="I992" s="374"/>
      <c r="J992" s="470"/>
      <c r="K992" s="470"/>
      <c r="L992" s="470"/>
      <c r="M992" s="470"/>
      <c r="N992" s="470"/>
      <c r="O992" s="470"/>
      <c r="P992" s="470"/>
      <c r="Q992" s="470"/>
      <c r="R992" s="470"/>
      <c r="S992" s="470"/>
      <c r="T992" s="470"/>
      <c r="U992" s="470"/>
      <c r="V992" s="470"/>
    </row>
    <row r="993" spans="1:22" s="339" customFormat="1">
      <c r="A993" s="471"/>
      <c r="B993" s="191" t="s">
        <v>2499</v>
      </c>
      <c r="C993" s="191"/>
      <c r="D993" s="344" t="s">
        <v>2487</v>
      </c>
      <c r="E993" s="116">
        <v>3780</v>
      </c>
      <c r="F993" s="116">
        <v>4152</v>
      </c>
      <c r="G993" s="344" t="s">
        <v>2206</v>
      </c>
      <c r="H993" s="116" t="s">
        <v>1315</v>
      </c>
      <c r="I993" s="374"/>
      <c r="J993" s="470"/>
      <c r="K993" s="470"/>
      <c r="L993" s="470"/>
      <c r="M993" s="470"/>
      <c r="N993" s="470"/>
      <c r="O993" s="470"/>
      <c r="P993" s="470"/>
      <c r="Q993" s="470"/>
      <c r="R993" s="470"/>
      <c r="S993" s="470"/>
      <c r="T993" s="470"/>
      <c r="U993" s="470"/>
      <c r="V993" s="470"/>
    </row>
    <row r="994" spans="1:22" s="339" customFormat="1">
      <c r="I994" s="470"/>
      <c r="J994" s="470"/>
    </row>
    <row r="995" spans="1:22" s="339" customFormat="1">
      <c r="I995" s="470"/>
      <c r="K995" s="470"/>
    </row>
    <row r="996" spans="1:22" s="339" customFormat="1" ht="18.75">
      <c r="A996" s="525" t="s">
        <v>3365</v>
      </c>
      <c r="B996" s="525"/>
      <c r="C996" s="525"/>
      <c r="D996" s="525"/>
      <c r="E996" s="525"/>
      <c r="F996" s="525"/>
      <c r="G996" s="525"/>
      <c r="H996" s="525"/>
      <c r="I996" s="525"/>
      <c r="K996" s="470"/>
    </row>
    <row r="997" spans="1:22" s="339" customFormat="1">
      <c r="A997" s="533" t="s">
        <v>594</v>
      </c>
      <c r="B997" s="340" t="s">
        <v>595</v>
      </c>
      <c r="C997" s="340" t="s">
        <v>596</v>
      </c>
      <c r="D997" s="533" t="s">
        <v>597</v>
      </c>
      <c r="E997" s="534" t="s">
        <v>1266</v>
      </c>
      <c r="F997" s="535"/>
      <c r="G997" s="536"/>
      <c r="H997" s="533" t="s">
        <v>1267</v>
      </c>
      <c r="I997" s="341" t="s">
        <v>2303</v>
      </c>
      <c r="K997" s="470"/>
    </row>
    <row r="998" spans="1:22" s="339" customFormat="1">
      <c r="A998" s="533"/>
      <c r="B998" s="340"/>
      <c r="C998" s="340"/>
      <c r="D998" s="533"/>
      <c r="E998" s="537"/>
      <c r="F998" s="538"/>
      <c r="G998" s="539"/>
      <c r="H998" s="533"/>
      <c r="I998" s="472"/>
      <c r="K998" s="470"/>
    </row>
    <row r="999" spans="1:22" s="339" customFormat="1">
      <c r="A999" s="533"/>
      <c r="B999" s="340"/>
      <c r="C999" s="340"/>
      <c r="D999" s="533"/>
      <c r="E999" s="99" t="s">
        <v>2436</v>
      </c>
      <c r="F999" s="99" t="s">
        <v>2468</v>
      </c>
      <c r="G999" s="99" t="s">
        <v>2500</v>
      </c>
      <c r="H999" s="533"/>
      <c r="I999" s="343"/>
      <c r="K999" s="470"/>
    </row>
    <row r="1000" spans="1:22" s="339" customFormat="1">
      <c r="A1000" s="116">
        <v>1</v>
      </c>
      <c r="B1000" s="540"/>
      <c r="C1000" s="118" t="s">
        <v>2501</v>
      </c>
      <c r="D1000" s="344" t="s">
        <v>2502</v>
      </c>
      <c r="E1000" s="116">
        <v>100</v>
      </c>
      <c r="F1000" s="116">
        <v>100</v>
      </c>
      <c r="G1000" s="116">
        <v>100</v>
      </c>
      <c r="H1000" s="344" t="s">
        <v>2206</v>
      </c>
      <c r="I1000" s="8"/>
      <c r="K1000" s="470"/>
    </row>
    <row r="1001" spans="1:22" s="339" customFormat="1">
      <c r="A1001" s="116">
        <v>2</v>
      </c>
      <c r="B1001" s="540"/>
      <c r="C1001" s="118" t="s">
        <v>495</v>
      </c>
      <c r="D1001" s="344" t="s">
        <v>2502</v>
      </c>
      <c r="E1001" s="116">
        <v>100</v>
      </c>
      <c r="F1001" s="116">
        <v>100</v>
      </c>
      <c r="G1001" s="116">
        <v>100</v>
      </c>
      <c r="H1001" s="344" t="s">
        <v>2206</v>
      </c>
      <c r="I1001" s="345"/>
      <c r="K1001" s="470"/>
    </row>
    <row r="1002" spans="1:22" s="339" customFormat="1">
      <c r="A1002" s="191">
        <v>3</v>
      </c>
      <c r="B1002" s="191" t="s">
        <v>2204</v>
      </c>
      <c r="C1002" s="116" t="s">
        <v>2204</v>
      </c>
      <c r="D1002" s="344" t="s">
        <v>2502</v>
      </c>
      <c r="E1002" s="116">
        <v>500</v>
      </c>
      <c r="F1002" s="116">
        <v>500</v>
      </c>
      <c r="G1002" s="116">
        <v>500</v>
      </c>
      <c r="H1002" s="344" t="s">
        <v>2206</v>
      </c>
      <c r="I1002" s="345"/>
      <c r="K1002" s="470"/>
    </row>
    <row r="1003" spans="1:22" s="339" customFormat="1" ht="24">
      <c r="A1003" s="191"/>
      <c r="B1003" s="191"/>
      <c r="C1003" s="116" t="s">
        <v>2503</v>
      </c>
      <c r="D1003" s="344" t="s">
        <v>2502</v>
      </c>
      <c r="E1003" s="116" t="s">
        <v>513</v>
      </c>
      <c r="F1003" s="116" t="s">
        <v>513</v>
      </c>
      <c r="G1003" s="116">
        <v>50</v>
      </c>
      <c r="H1003" s="344" t="s">
        <v>2206</v>
      </c>
      <c r="I1003" s="345"/>
      <c r="K1003" s="470"/>
    </row>
    <row r="1004" spans="1:22" s="339" customFormat="1">
      <c r="A1004" s="116">
        <v>4</v>
      </c>
      <c r="B1004" s="540"/>
      <c r="C1004" s="118" t="s">
        <v>1367</v>
      </c>
      <c r="D1004" s="344" t="s">
        <v>2502</v>
      </c>
      <c r="E1004" s="116">
        <v>150</v>
      </c>
      <c r="F1004" s="116">
        <v>150</v>
      </c>
      <c r="G1004" s="116">
        <v>150</v>
      </c>
      <c r="H1004" s="344" t="s">
        <v>2206</v>
      </c>
      <c r="I1004" s="345"/>
      <c r="K1004" s="470"/>
    </row>
    <row r="1005" spans="1:22" s="339" customFormat="1">
      <c r="A1005" s="116">
        <v>5</v>
      </c>
      <c r="B1005" s="540"/>
      <c r="C1005" s="118" t="s">
        <v>1498</v>
      </c>
      <c r="D1005" s="344" t="s">
        <v>2502</v>
      </c>
      <c r="E1005" s="116">
        <v>150</v>
      </c>
      <c r="F1005" s="116">
        <v>150</v>
      </c>
      <c r="G1005" s="116">
        <v>150</v>
      </c>
      <c r="H1005" s="344" t="s">
        <v>2206</v>
      </c>
      <c r="I1005" s="345"/>
      <c r="K1005" s="470"/>
    </row>
    <row r="1006" spans="1:22" s="339" customFormat="1">
      <c r="A1006" s="116">
        <v>6</v>
      </c>
      <c r="B1006" s="540"/>
      <c r="C1006" s="118" t="s">
        <v>717</v>
      </c>
      <c r="D1006" s="344" t="s">
        <v>2502</v>
      </c>
      <c r="E1006" s="116">
        <v>150</v>
      </c>
      <c r="F1006" s="116">
        <v>150</v>
      </c>
      <c r="G1006" s="116">
        <v>150</v>
      </c>
      <c r="H1006" s="344" t="s">
        <v>2206</v>
      </c>
      <c r="I1006" s="345"/>
      <c r="K1006" s="470"/>
    </row>
    <row r="1007" spans="1:22" s="339" customFormat="1">
      <c r="A1007" s="191">
        <v>7</v>
      </c>
      <c r="B1007" s="191" t="s">
        <v>2207</v>
      </c>
      <c r="C1007" s="116" t="s">
        <v>2241</v>
      </c>
      <c r="D1007" s="344" t="s">
        <v>2502</v>
      </c>
      <c r="E1007" s="116">
        <v>150</v>
      </c>
      <c r="F1007" s="116">
        <v>150</v>
      </c>
      <c r="G1007" s="116">
        <v>150</v>
      </c>
      <c r="H1007" s="344" t="s">
        <v>2206</v>
      </c>
      <c r="I1007" s="345"/>
      <c r="K1007" s="470"/>
    </row>
    <row r="1008" spans="1:22" s="339" customFormat="1" ht="24">
      <c r="A1008" s="191"/>
      <c r="B1008" s="191"/>
      <c r="C1008" s="116" t="s">
        <v>2242</v>
      </c>
      <c r="D1008" s="344" t="s">
        <v>2502</v>
      </c>
      <c r="E1008" s="116">
        <v>150</v>
      </c>
      <c r="F1008" s="116">
        <v>150</v>
      </c>
      <c r="G1008" s="116" t="s">
        <v>513</v>
      </c>
      <c r="H1008" s="344" t="s">
        <v>2206</v>
      </c>
      <c r="I1008" s="345"/>
      <c r="K1008" s="470"/>
    </row>
    <row r="1009" spans="1:11" s="339" customFormat="1">
      <c r="A1009" s="191"/>
      <c r="B1009" s="191"/>
      <c r="C1009" s="116" t="s">
        <v>2226</v>
      </c>
      <c r="D1009" s="344" t="s">
        <v>2502</v>
      </c>
      <c r="E1009" s="116">
        <v>50</v>
      </c>
      <c r="F1009" s="116">
        <v>50</v>
      </c>
      <c r="G1009" s="116">
        <v>50</v>
      </c>
      <c r="H1009" s="344" t="s">
        <v>2206</v>
      </c>
      <c r="I1009" s="345"/>
      <c r="K1009" s="470"/>
    </row>
    <row r="1010" spans="1:11" s="339" customFormat="1">
      <c r="A1010" s="116">
        <v>8</v>
      </c>
      <c r="B1010" s="540"/>
      <c r="C1010" s="118" t="s">
        <v>692</v>
      </c>
      <c r="D1010" s="344" t="s">
        <v>2502</v>
      </c>
      <c r="E1010" s="116">
        <v>300</v>
      </c>
      <c r="F1010" s="116">
        <v>300</v>
      </c>
      <c r="G1010" s="116">
        <v>300</v>
      </c>
      <c r="H1010" s="344" t="s">
        <v>2206</v>
      </c>
      <c r="I1010" s="345"/>
      <c r="K1010" s="470"/>
    </row>
    <row r="1011" spans="1:11" s="339" customFormat="1" ht="24">
      <c r="A1011" s="191">
        <v>9</v>
      </c>
      <c r="B1011" s="191" t="s">
        <v>1894</v>
      </c>
      <c r="C1011" s="116" t="s">
        <v>2504</v>
      </c>
      <c r="D1011" s="344" t="s">
        <v>2502</v>
      </c>
      <c r="E1011" s="116">
        <v>1344</v>
      </c>
      <c r="F1011" s="116">
        <v>1344</v>
      </c>
      <c r="G1011" s="116">
        <v>1344</v>
      </c>
      <c r="H1011" s="344" t="s">
        <v>2206</v>
      </c>
      <c r="I1011" s="345"/>
      <c r="K1011" s="470"/>
    </row>
    <row r="1012" spans="1:11" s="339" customFormat="1">
      <c r="A1012" s="191"/>
      <c r="B1012" s="191"/>
      <c r="C1012" s="116" t="s">
        <v>2220</v>
      </c>
      <c r="D1012" s="344" t="s">
        <v>2502</v>
      </c>
      <c r="E1012" s="116">
        <v>150</v>
      </c>
      <c r="F1012" s="116">
        <v>150</v>
      </c>
      <c r="G1012" s="116">
        <v>150</v>
      </c>
      <c r="H1012" s="344" t="s">
        <v>2206</v>
      </c>
      <c r="I1012" s="345"/>
      <c r="K1012" s="470"/>
    </row>
    <row r="1013" spans="1:11" s="339" customFormat="1">
      <c r="A1013" s="191"/>
      <c r="B1013" s="191"/>
      <c r="C1013" s="116" t="s">
        <v>2221</v>
      </c>
      <c r="D1013" s="344" t="s">
        <v>2502</v>
      </c>
      <c r="E1013" s="116">
        <v>150</v>
      </c>
      <c r="F1013" s="116">
        <v>150</v>
      </c>
      <c r="G1013" s="116">
        <v>150</v>
      </c>
      <c r="H1013" s="344" t="s">
        <v>2206</v>
      </c>
      <c r="I1013" s="345"/>
      <c r="K1013" s="470"/>
    </row>
    <row r="1014" spans="1:11" s="339" customFormat="1">
      <c r="A1014" s="191"/>
      <c r="B1014" s="191"/>
      <c r="C1014" s="116" t="s">
        <v>1498</v>
      </c>
      <c r="D1014" s="344" t="s">
        <v>2502</v>
      </c>
      <c r="E1014" s="116">
        <v>150</v>
      </c>
      <c r="F1014" s="116">
        <v>150</v>
      </c>
      <c r="G1014" s="116">
        <v>150</v>
      </c>
      <c r="H1014" s="344" t="s">
        <v>2206</v>
      </c>
      <c r="I1014" s="345"/>
      <c r="K1014" s="470"/>
    </row>
    <row r="1015" spans="1:11" s="339" customFormat="1">
      <c r="A1015" s="191"/>
      <c r="B1015" s="191"/>
      <c r="C1015" s="116" t="s">
        <v>2233</v>
      </c>
      <c r="D1015" s="344" t="s">
        <v>2502</v>
      </c>
      <c r="E1015" s="117">
        <v>150</v>
      </c>
      <c r="F1015" s="117">
        <v>150</v>
      </c>
      <c r="G1015" s="116">
        <v>150</v>
      </c>
      <c r="H1015" s="344" t="s">
        <v>2206</v>
      </c>
      <c r="I1015" s="345"/>
      <c r="K1015" s="470"/>
    </row>
    <row r="1016" spans="1:11" s="339" customFormat="1" ht="24">
      <c r="A1016" s="191">
        <v>10</v>
      </c>
      <c r="B1016" s="191" t="s">
        <v>660</v>
      </c>
      <c r="C1016" s="116" t="s">
        <v>2505</v>
      </c>
      <c r="D1016" s="344" t="s">
        <v>2502</v>
      </c>
      <c r="E1016" s="116">
        <v>960</v>
      </c>
      <c r="F1016" s="116">
        <v>960</v>
      </c>
      <c r="G1016" s="116" t="s">
        <v>513</v>
      </c>
      <c r="H1016" s="344" t="s">
        <v>2206</v>
      </c>
      <c r="I1016" s="345"/>
      <c r="K1016" s="470"/>
    </row>
    <row r="1017" spans="1:11" s="339" customFormat="1">
      <c r="A1017" s="191"/>
      <c r="B1017" s="191"/>
      <c r="C1017" s="116" t="s">
        <v>2226</v>
      </c>
      <c r="D1017" s="344" t="s">
        <v>2502</v>
      </c>
      <c r="E1017" s="117">
        <v>150</v>
      </c>
      <c r="F1017" s="117">
        <v>150</v>
      </c>
      <c r="G1017" s="116" t="s">
        <v>513</v>
      </c>
      <c r="H1017" s="344" t="s">
        <v>2206</v>
      </c>
      <c r="I1017" s="345"/>
      <c r="K1017" s="470"/>
    </row>
    <row r="1018" spans="1:11" s="339" customFormat="1">
      <c r="A1018" s="116">
        <v>11</v>
      </c>
      <c r="B1018" s="540"/>
      <c r="C1018" s="118" t="s">
        <v>2218</v>
      </c>
      <c r="D1018" s="344" t="s">
        <v>2502</v>
      </c>
      <c r="E1018" s="116">
        <v>200</v>
      </c>
      <c r="F1018" s="116">
        <v>200</v>
      </c>
      <c r="G1018" s="116">
        <v>200</v>
      </c>
      <c r="H1018" s="344" t="s">
        <v>2206</v>
      </c>
      <c r="I1018" s="345"/>
      <c r="K1018" s="470"/>
    </row>
    <row r="1019" spans="1:11" s="339" customFormat="1" ht="24">
      <c r="A1019" s="116">
        <v>12</v>
      </c>
      <c r="B1019" s="540"/>
      <c r="C1019" s="118" t="s">
        <v>2236</v>
      </c>
      <c r="D1019" s="344" t="s">
        <v>2502</v>
      </c>
      <c r="E1019" s="116" t="s">
        <v>513</v>
      </c>
      <c r="F1019" s="116">
        <v>300</v>
      </c>
      <c r="G1019" s="116" t="s">
        <v>513</v>
      </c>
      <c r="H1019" s="344" t="s">
        <v>2206</v>
      </c>
      <c r="I1019" s="345"/>
      <c r="K1019" s="470"/>
    </row>
    <row r="1020" spans="1:11" s="339" customFormat="1">
      <c r="A1020" s="191">
        <v>13</v>
      </c>
      <c r="B1020" s="191" t="s">
        <v>2490</v>
      </c>
      <c r="C1020" s="116" t="s">
        <v>2213</v>
      </c>
      <c r="D1020" s="344" t="s">
        <v>2502</v>
      </c>
      <c r="E1020" s="116">
        <v>150</v>
      </c>
      <c r="F1020" s="116">
        <v>150</v>
      </c>
      <c r="G1020" s="116">
        <v>150</v>
      </c>
      <c r="H1020" s="344" t="s">
        <v>2206</v>
      </c>
      <c r="I1020" s="345"/>
      <c r="K1020" s="470"/>
    </row>
    <row r="1021" spans="1:11" s="339" customFormat="1">
      <c r="A1021" s="191"/>
      <c r="B1021" s="191"/>
      <c r="C1021" s="116" t="s">
        <v>2215</v>
      </c>
      <c r="D1021" s="344" t="s">
        <v>2502</v>
      </c>
      <c r="E1021" s="116">
        <v>200</v>
      </c>
      <c r="F1021" s="116">
        <v>200</v>
      </c>
      <c r="G1021" s="116">
        <v>200</v>
      </c>
      <c r="H1021" s="344" t="s">
        <v>2206</v>
      </c>
      <c r="I1021" s="345"/>
      <c r="K1021" s="470"/>
    </row>
    <row r="1022" spans="1:11" s="339" customFormat="1">
      <c r="A1022" s="191"/>
      <c r="B1022" s="191"/>
      <c r="C1022" s="116" t="s">
        <v>2214</v>
      </c>
      <c r="D1022" s="344" t="s">
        <v>2502</v>
      </c>
      <c r="E1022" s="116">
        <v>200</v>
      </c>
      <c r="F1022" s="116">
        <v>200</v>
      </c>
      <c r="G1022" s="116">
        <v>200</v>
      </c>
      <c r="H1022" s="344" t="s">
        <v>2206</v>
      </c>
      <c r="I1022" s="345"/>
      <c r="K1022" s="470"/>
    </row>
    <row r="1023" spans="1:11" s="339" customFormat="1">
      <c r="A1023" s="191">
        <v>14</v>
      </c>
      <c r="B1023" s="191" t="s">
        <v>2234</v>
      </c>
      <c r="C1023" s="116" t="s">
        <v>2213</v>
      </c>
      <c r="D1023" s="344" t="s">
        <v>2502</v>
      </c>
      <c r="E1023" s="116">
        <v>150</v>
      </c>
      <c r="F1023" s="116">
        <v>150</v>
      </c>
      <c r="G1023" s="116">
        <v>150</v>
      </c>
      <c r="H1023" s="344" t="s">
        <v>2206</v>
      </c>
      <c r="I1023" s="345"/>
      <c r="K1023" s="470"/>
    </row>
    <row r="1024" spans="1:11" s="339" customFormat="1">
      <c r="A1024" s="191"/>
      <c r="B1024" s="191"/>
      <c r="C1024" s="116" t="s">
        <v>2215</v>
      </c>
      <c r="D1024" s="344" t="s">
        <v>2502</v>
      </c>
      <c r="E1024" s="116">
        <v>200</v>
      </c>
      <c r="F1024" s="116">
        <v>200</v>
      </c>
      <c r="G1024" s="116">
        <v>200</v>
      </c>
      <c r="H1024" s="344" t="s">
        <v>2206</v>
      </c>
      <c r="I1024" s="345"/>
      <c r="K1024" s="470"/>
    </row>
    <row r="1025" spans="1:22" s="339" customFormat="1">
      <c r="A1025" s="191"/>
      <c r="B1025" s="191"/>
      <c r="C1025" s="116" t="s">
        <v>2214</v>
      </c>
      <c r="D1025" s="344" t="s">
        <v>2502</v>
      </c>
      <c r="E1025" s="116">
        <v>200</v>
      </c>
      <c r="F1025" s="116">
        <v>200</v>
      </c>
      <c r="G1025" s="116">
        <v>200</v>
      </c>
      <c r="H1025" s="344" t="s">
        <v>2206</v>
      </c>
      <c r="I1025" s="345"/>
      <c r="K1025" s="470"/>
    </row>
    <row r="1026" spans="1:22" s="122" customFormat="1" ht="24">
      <c r="A1026" s="116">
        <v>15</v>
      </c>
      <c r="B1026" s="118"/>
      <c r="C1026" s="118" t="s">
        <v>2237</v>
      </c>
      <c r="D1026" s="344" t="s">
        <v>2502</v>
      </c>
      <c r="E1026" s="116">
        <v>200</v>
      </c>
      <c r="F1026" s="116">
        <v>200</v>
      </c>
      <c r="G1026" s="116">
        <v>200</v>
      </c>
      <c r="H1026" s="344" t="s">
        <v>2206</v>
      </c>
      <c r="I1026" s="345"/>
      <c r="K1026" s="473"/>
    </row>
    <row r="1027" spans="1:22" s="339" customFormat="1" ht="24">
      <c r="A1027" s="191">
        <v>16</v>
      </c>
      <c r="B1027" s="191" t="s">
        <v>2238</v>
      </c>
      <c r="C1027" s="116" t="s">
        <v>2492</v>
      </c>
      <c r="D1027" s="344" t="s">
        <v>2502</v>
      </c>
      <c r="E1027" s="116" t="s">
        <v>513</v>
      </c>
      <c r="F1027" s="116">
        <v>16476</v>
      </c>
      <c r="G1027" s="116" t="s">
        <v>513</v>
      </c>
      <c r="H1027" s="344" t="s">
        <v>2206</v>
      </c>
      <c r="I1027" s="345"/>
      <c r="K1027" s="470"/>
    </row>
    <row r="1028" spans="1:22" s="339" customFormat="1">
      <c r="A1028" s="191"/>
      <c r="B1028" s="191"/>
      <c r="C1028" s="116" t="s">
        <v>495</v>
      </c>
      <c r="D1028" s="344" t="s">
        <v>2502</v>
      </c>
      <c r="E1028" s="116" t="s">
        <v>513</v>
      </c>
      <c r="F1028" s="116">
        <v>50</v>
      </c>
      <c r="G1028" s="116" t="s">
        <v>513</v>
      </c>
      <c r="H1028" s="344" t="s">
        <v>2206</v>
      </c>
      <c r="I1028" s="345"/>
      <c r="K1028" s="470"/>
    </row>
    <row r="1029" spans="1:22" s="339" customFormat="1">
      <c r="A1029" s="116">
        <v>17</v>
      </c>
      <c r="B1029" s="540"/>
      <c r="C1029" s="118" t="s">
        <v>1770</v>
      </c>
      <c r="D1029" s="344" t="s">
        <v>2502</v>
      </c>
      <c r="E1029" s="116">
        <v>300</v>
      </c>
      <c r="F1029" s="116">
        <v>300</v>
      </c>
      <c r="G1029" s="116">
        <v>300</v>
      </c>
      <c r="H1029" s="344" t="s">
        <v>2206</v>
      </c>
      <c r="I1029" s="345"/>
      <c r="K1029" s="470"/>
    </row>
    <row r="1030" spans="1:22" s="339" customFormat="1">
      <c r="A1030" s="116">
        <v>18</v>
      </c>
      <c r="B1030" s="540"/>
      <c r="C1030" s="118" t="s">
        <v>760</v>
      </c>
      <c r="D1030" s="344" t="s">
        <v>2502</v>
      </c>
      <c r="E1030" s="116" t="s">
        <v>513</v>
      </c>
      <c r="F1030" s="116">
        <v>2000</v>
      </c>
      <c r="G1030" s="116" t="s">
        <v>513</v>
      </c>
      <c r="H1030" s="344" t="s">
        <v>2206</v>
      </c>
      <c r="I1030" s="345"/>
      <c r="K1030" s="470"/>
    </row>
    <row r="1031" spans="1:22" s="339" customFormat="1">
      <c r="A1031" s="116">
        <v>19</v>
      </c>
      <c r="B1031" s="540"/>
      <c r="C1031" s="118" t="s">
        <v>2506</v>
      </c>
      <c r="D1031" s="344" t="s">
        <v>2502</v>
      </c>
      <c r="E1031" s="116">
        <v>300</v>
      </c>
      <c r="F1031" s="116">
        <v>300</v>
      </c>
      <c r="G1031" s="116">
        <v>300</v>
      </c>
      <c r="H1031" s="344" t="s">
        <v>2206</v>
      </c>
      <c r="I1031" s="345"/>
      <c r="K1031" s="470"/>
    </row>
    <row r="1032" spans="1:22" s="339" customFormat="1" ht="36">
      <c r="A1032" s="191" t="s">
        <v>2496</v>
      </c>
      <c r="B1032" s="191" t="s">
        <v>2507</v>
      </c>
      <c r="C1032" s="191"/>
      <c r="D1032" s="344" t="s">
        <v>2502</v>
      </c>
      <c r="E1032" s="116">
        <f>SUM(E1000:E1031)</f>
        <v>6954</v>
      </c>
      <c r="F1032" s="116">
        <f>SUM(F1000:F1031)</f>
        <v>25780</v>
      </c>
      <c r="G1032" s="116">
        <f>SUM(G1000:G1031)</f>
        <v>5744</v>
      </c>
      <c r="H1032" s="116" t="s">
        <v>2206</v>
      </c>
      <c r="I1032" s="423" t="s">
        <v>3366</v>
      </c>
      <c r="K1032" s="470"/>
      <c r="L1032" s="470"/>
      <c r="M1032" s="470"/>
      <c r="N1032" s="470"/>
      <c r="O1032" s="470"/>
      <c r="P1032" s="470"/>
      <c r="Q1032" s="470"/>
      <c r="R1032" s="470"/>
      <c r="S1032" s="470"/>
      <c r="T1032" s="470"/>
      <c r="U1032" s="470"/>
      <c r="V1032" s="470"/>
    </row>
    <row r="1033" spans="1:22" s="339" customFormat="1">
      <c r="A1033" s="191"/>
      <c r="B1033" s="191" t="s">
        <v>2224</v>
      </c>
      <c r="C1033" s="191"/>
      <c r="D1033" s="344" t="s">
        <v>2502</v>
      </c>
      <c r="E1033" s="116">
        <f>E1000+E1001+E1002+E1004+E1005+E1006+E1007+E1008+E1009+E1018+E1020+E1023</f>
        <v>2000</v>
      </c>
      <c r="F1033" s="116">
        <v>2000</v>
      </c>
      <c r="G1033" s="116">
        <f>G1000+G1001+G1002+G1004+G1005+G1006+G1007+G1003+G1009+G1018+G1020+G1023</f>
        <v>1900</v>
      </c>
      <c r="H1033" s="118" t="s">
        <v>2206</v>
      </c>
      <c r="I1033" s="345" t="s">
        <v>1389</v>
      </c>
      <c r="K1033" s="470"/>
      <c r="L1033" s="470"/>
      <c r="M1033" s="470"/>
      <c r="N1033" s="470"/>
      <c r="O1033" s="470"/>
      <c r="P1033" s="470"/>
      <c r="Q1033" s="470"/>
      <c r="R1033" s="470"/>
      <c r="S1033" s="470"/>
      <c r="T1033" s="470"/>
      <c r="U1033" s="470"/>
      <c r="V1033" s="470"/>
    </row>
    <row r="1034" spans="1:22" s="339" customFormat="1">
      <c r="I1034" s="374"/>
      <c r="K1034" s="470"/>
      <c r="L1034" s="470"/>
      <c r="M1034" s="470"/>
      <c r="N1034" s="470"/>
      <c r="O1034" s="470"/>
      <c r="P1034" s="470"/>
      <c r="Q1034" s="470"/>
      <c r="R1034" s="470"/>
      <c r="S1034" s="470"/>
      <c r="T1034" s="470"/>
      <c r="U1034" s="470"/>
      <c r="V1034" s="470"/>
    </row>
    <row r="1035" spans="1:22" s="339" customFormat="1">
      <c r="I1035" s="470"/>
      <c r="J1035" s="470"/>
      <c r="K1035" s="470"/>
      <c r="L1035" s="470"/>
      <c r="M1035" s="470"/>
      <c r="N1035" s="470"/>
      <c r="O1035" s="470"/>
      <c r="P1035" s="470"/>
      <c r="Q1035" s="470"/>
      <c r="R1035" s="470"/>
      <c r="S1035" s="470"/>
      <c r="T1035" s="470"/>
      <c r="U1035" s="470"/>
      <c r="V1035" s="470"/>
    </row>
    <row r="1036" spans="1:22" s="339" customFormat="1" ht="18.75">
      <c r="A1036" s="383" t="s">
        <v>3367</v>
      </c>
      <c r="B1036" s="198"/>
      <c r="C1036" s="198"/>
      <c r="D1036" s="198"/>
      <c r="E1036" s="198"/>
      <c r="F1036" s="198"/>
      <c r="G1036" s="198"/>
      <c r="H1036" s="198"/>
      <c r="I1036" s="198"/>
      <c r="J1036" s="394"/>
      <c r="L1036" s="470"/>
      <c r="M1036" s="367"/>
      <c r="N1036" s="367"/>
      <c r="O1036" s="367"/>
      <c r="P1036" s="367"/>
      <c r="Q1036" s="367"/>
      <c r="R1036" s="367"/>
      <c r="S1036" s="367"/>
      <c r="T1036" s="367"/>
      <c r="U1036" s="367"/>
      <c r="V1036" s="470"/>
    </row>
    <row r="1037" spans="1:22" s="339" customFormat="1">
      <c r="A1037" s="340" t="s">
        <v>594</v>
      </c>
      <c r="B1037" s="340" t="s">
        <v>595</v>
      </c>
      <c r="C1037" s="340" t="s">
        <v>596</v>
      </c>
      <c r="D1037" s="340" t="s">
        <v>597</v>
      </c>
      <c r="E1037" s="368" t="s">
        <v>1266</v>
      </c>
      <c r="F1037" s="419"/>
      <c r="G1037" s="419"/>
      <c r="H1037" s="369"/>
      <c r="I1037" s="340" t="s">
        <v>1267</v>
      </c>
      <c r="J1037" s="340" t="s">
        <v>2303</v>
      </c>
      <c r="L1037" s="470"/>
      <c r="M1037" s="371"/>
      <c r="N1037" s="371"/>
      <c r="O1037" s="371"/>
      <c r="P1037" s="371"/>
      <c r="Q1037" s="371"/>
      <c r="R1037" s="371"/>
      <c r="S1037" s="371"/>
      <c r="T1037" s="371"/>
      <c r="U1037" s="371"/>
      <c r="V1037" s="470"/>
    </row>
    <row r="1038" spans="1:22" s="339" customFormat="1">
      <c r="A1038" s="340"/>
      <c r="B1038" s="340"/>
      <c r="C1038" s="340"/>
      <c r="D1038" s="340"/>
      <c r="E1038" s="379" t="s">
        <v>3368</v>
      </c>
      <c r="F1038" s="379" t="s">
        <v>3369</v>
      </c>
      <c r="G1038" s="379" t="s">
        <v>3324</v>
      </c>
      <c r="H1038" s="379" t="s">
        <v>3240</v>
      </c>
      <c r="I1038" s="340"/>
      <c r="J1038" s="340"/>
      <c r="L1038" s="470"/>
      <c r="M1038" s="371"/>
      <c r="N1038" s="371"/>
      <c r="O1038" s="371"/>
      <c r="P1038" s="371"/>
      <c r="Q1038" s="420"/>
      <c r="R1038" s="420"/>
      <c r="S1038" s="420"/>
      <c r="T1038" s="371"/>
      <c r="U1038" s="371"/>
      <c r="V1038" s="470"/>
    </row>
    <row r="1039" spans="1:22" s="347" customFormat="1" ht="24">
      <c r="A1039" s="9">
        <v>1</v>
      </c>
      <c r="B1039" s="8"/>
      <c r="C1039" s="9" t="s">
        <v>2508</v>
      </c>
      <c r="D1039" s="344" t="s">
        <v>2509</v>
      </c>
      <c r="E1039" s="345">
        <v>100</v>
      </c>
      <c r="F1039" s="345">
        <v>100</v>
      </c>
      <c r="G1039" s="345">
        <v>100</v>
      </c>
      <c r="H1039" s="345">
        <v>100</v>
      </c>
      <c r="I1039" s="345" t="s">
        <v>2206</v>
      </c>
      <c r="J1039" s="8"/>
      <c r="L1039" s="399"/>
      <c r="M1039" s="474"/>
      <c r="N1039" s="474"/>
      <c r="O1039" s="474"/>
      <c r="P1039" s="474"/>
      <c r="Q1039" s="475"/>
      <c r="R1039" s="475"/>
      <c r="S1039" s="475"/>
      <c r="T1039" s="474"/>
      <c r="U1039" s="474"/>
      <c r="V1039" s="399"/>
    </row>
    <row r="1040" spans="1:22" s="347" customFormat="1" ht="12">
      <c r="A1040" s="9">
        <v>2</v>
      </c>
      <c r="B1040" s="8"/>
      <c r="C1040" s="9" t="s">
        <v>495</v>
      </c>
      <c r="D1040" s="344" t="s">
        <v>2509</v>
      </c>
      <c r="E1040" s="345">
        <v>100</v>
      </c>
      <c r="F1040" s="345">
        <v>100</v>
      </c>
      <c r="G1040" s="345">
        <v>100</v>
      </c>
      <c r="H1040" s="345">
        <v>100</v>
      </c>
      <c r="I1040" s="345" t="s">
        <v>2206</v>
      </c>
      <c r="J1040" s="8"/>
      <c r="L1040" s="399"/>
      <c r="M1040" s="474"/>
      <c r="N1040" s="474"/>
      <c r="O1040" s="474"/>
      <c r="P1040" s="474"/>
      <c r="Q1040" s="475"/>
      <c r="R1040" s="475"/>
      <c r="S1040" s="475"/>
      <c r="T1040" s="474"/>
      <c r="U1040" s="474"/>
      <c r="V1040" s="399"/>
    </row>
    <row r="1041" spans="1:22" s="339" customFormat="1">
      <c r="A1041" s="344">
        <v>3</v>
      </c>
      <c r="B1041" s="344"/>
      <c r="C1041" s="344" t="s">
        <v>2204</v>
      </c>
      <c r="D1041" s="344" t="s">
        <v>2509</v>
      </c>
      <c r="E1041" s="345" t="s">
        <v>513</v>
      </c>
      <c r="F1041" s="345" t="s">
        <v>513</v>
      </c>
      <c r="G1041" s="345" t="s">
        <v>513</v>
      </c>
      <c r="H1041" s="345">
        <v>500</v>
      </c>
      <c r="I1041" s="345" t="s">
        <v>2206</v>
      </c>
      <c r="J1041" s="344"/>
      <c r="L1041" s="470"/>
      <c r="M1041" s="373"/>
      <c r="N1041" s="373"/>
      <c r="O1041" s="373"/>
      <c r="P1041" s="373"/>
      <c r="Q1041" s="374"/>
      <c r="R1041" s="374"/>
      <c r="S1041" s="374"/>
      <c r="T1041" s="374"/>
      <c r="U1041" s="373"/>
      <c r="V1041" s="470"/>
    </row>
    <row r="1042" spans="1:22" s="339" customFormat="1">
      <c r="A1042" s="348">
        <v>4</v>
      </c>
      <c r="B1042" s="349" t="s">
        <v>2207</v>
      </c>
      <c r="C1042" s="345" t="s">
        <v>2208</v>
      </c>
      <c r="D1042" s="344" t="s">
        <v>2509</v>
      </c>
      <c r="E1042" s="345" t="s">
        <v>513</v>
      </c>
      <c r="F1042" s="345" t="s">
        <v>513</v>
      </c>
      <c r="G1042" s="345" t="s">
        <v>513</v>
      </c>
      <c r="H1042" s="345">
        <v>150</v>
      </c>
      <c r="I1042" s="345" t="s">
        <v>2206</v>
      </c>
      <c r="J1042" s="344"/>
      <c r="L1042" s="470"/>
      <c r="M1042" s="375"/>
      <c r="N1042" s="376"/>
      <c r="O1042" s="374"/>
      <c r="P1042" s="373"/>
      <c r="Q1042" s="374"/>
      <c r="R1042" s="374"/>
      <c r="S1042" s="374"/>
      <c r="T1042" s="374"/>
      <c r="U1042" s="373"/>
      <c r="V1042" s="470"/>
    </row>
    <row r="1043" spans="1:22" s="339" customFormat="1" ht="24">
      <c r="A1043" s="348"/>
      <c r="B1043" s="349"/>
      <c r="C1043" s="345" t="s">
        <v>2209</v>
      </c>
      <c r="D1043" s="344" t="s">
        <v>2509</v>
      </c>
      <c r="E1043" s="345" t="s">
        <v>513</v>
      </c>
      <c r="F1043" s="345" t="s">
        <v>513</v>
      </c>
      <c r="G1043" s="345" t="s">
        <v>513</v>
      </c>
      <c r="H1043" s="345">
        <v>150</v>
      </c>
      <c r="I1043" s="345" t="s">
        <v>2206</v>
      </c>
      <c r="J1043" s="344"/>
      <c r="L1043" s="470"/>
      <c r="M1043" s="375"/>
      <c r="N1043" s="376"/>
      <c r="O1043" s="374"/>
      <c r="P1043" s="373"/>
      <c r="Q1043" s="374"/>
      <c r="R1043" s="374"/>
      <c r="S1043" s="374"/>
      <c r="T1043" s="374"/>
      <c r="U1043" s="373"/>
      <c r="V1043" s="470"/>
    </row>
    <row r="1044" spans="1:22" s="339" customFormat="1">
      <c r="A1044" s="348"/>
      <c r="B1044" s="349"/>
      <c r="C1044" s="345" t="s">
        <v>577</v>
      </c>
      <c r="D1044" s="344" t="s">
        <v>2509</v>
      </c>
      <c r="E1044" s="345">
        <v>150</v>
      </c>
      <c r="F1044" s="345">
        <v>150</v>
      </c>
      <c r="G1044" s="345">
        <v>150</v>
      </c>
      <c r="H1044" s="345" t="s">
        <v>513</v>
      </c>
      <c r="I1044" s="345" t="s">
        <v>2206</v>
      </c>
      <c r="J1044" s="344"/>
      <c r="L1044" s="470"/>
      <c r="M1044" s="375"/>
      <c r="N1044" s="376"/>
      <c r="O1044" s="374"/>
      <c r="P1044" s="373"/>
      <c r="Q1044" s="374"/>
      <c r="R1044" s="374"/>
      <c r="S1044" s="374"/>
      <c r="T1044" s="374"/>
      <c r="U1044" s="373"/>
      <c r="V1044" s="470"/>
    </row>
    <row r="1045" spans="1:22" s="339" customFormat="1">
      <c r="A1045" s="348"/>
      <c r="B1045" s="349"/>
      <c r="C1045" s="345" t="s">
        <v>2424</v>
      </c>
      <c r="D1045" s="344" t="s">
        <v>2509</v>
      </c>
      <c r="E1045" s="345">
        <v>150</v>
      </c>
      <c r="F1045" s="345">
        <v>150</v>
      </c>
      <c r="G1045" s="345">
        <v>150</v>
      </c>
      <c r="H1045" s="345" t="s">
        <v>513</v>
      </c>
      <c r="I1045" s="345" t="s">
        <v>2206</v>
      </c>
      <c r="J1045" s="344"/>
      <c r="L1045" s="470"/>
      <c r="M1045" s="375"/>
      <c r="N1045" s="376"/>
      <c r="O1045" s="374"/>
      <c r="P1045" s="373"/>
      <c r="Q1045" s="374"/>
      <c r="R1045" s="374"/>
      <c r="S1045" s="374"/>
      <c r="T1045" s="374"/>
      <c r="U1045" s="373"/>
      <c r="V1045" s="470"/>
    </row>
    <row r="1046" spans="1:22" s="339" customFormat="1">
      <c r="A1046" s="348"/>
      <c r="B1046" s="349"/>
      <c r="C1046" s="345" t="s">
        <v>2210</v>
      </c>
      <c r="D1046" s="344" t="s">
        <v>2509</v>
      </c>
      <c r="E1046" s="345">
        <v>50</v>
      </c>
      <c r="F1046" s="345">
        <v>50</v>
      </c>
      <c r="G1046" s="345">
        <v>50</v>
      </c>
      <c r="H1046" s="345">
        <v>50</v>
      </c>
      <c r="I1046" s="345" t="s">
        <v>2206</v>
      </c>
      <c r="J1046" s="344"/>
      <c r="L1046" s="470"/>
      <c r="M1046" s="375"/>
      <c r="N1046" s="376"/>
      <c r="O1046" s="374"/>
      <c r="P1046" s="373"/>
      <c r="Q1046" s="374"/>
      <c r="R1046" s="374"/>
      <c r="S1046" s="374"/>
      <c r="T1046" s="374"/>
      <c r="U1046" s="373"/>
      <c r="V1046" s="470"/>
    </row>
    <row r="1047" spans="1:22" s="339" customFormat="1">
      <c r="A1047" s="344">
        <v>5</v>
      </c>
      <c r="B1047" s="344"/>
      <c r="C1047" s="345" t="s">
        <v>2295</v>
      </c>
      <c r="D1047" s="344" t="s">
        <v>2509</v>
      </c>
      <c r="E1047" s="345">
        <v>200</v>
      </c>
      <c r="F1047" s="345">
        <v>200</v>
      </c>
      <c r="G1047" s="345">
        <v>200</v>
      </c>
      <c r="H1047" s="345" t="s">
        <v>513</v>
      </c>
      <c r="I1047" s="345" t="s">
        <v>2206</v>
      </c>
      <c r="J1047" s="344"/>
      <c r="L1047" s="470"/>
      <c r="M1047" s="373"/>
      <c r="N1047" s="373"/>
      <c r="O1047" s="374"/>
      <c r="P1047" s="373"/>
      <c r="Q1047" s="374"/>
      <c r="R1047" s="374"/>
      <c r="S1047" s="374"/>
      <c r="T1047" s="374"/>
      <c r="U1047" s="373"/>
      <c r="V1047" s="470"/>
    </row>
    <row r="1048" spans="1:22" s="339" customFormat="1">
      <c r="A1048" s="344">
        <v>6</v>
      </c>
      <c r="B1048" s="344"/>
      <c r="C1048" s="345" t="s">
        <v>2211</v>
      </c>
      <c r="D1048" s="344" t="s">
        <v>2509</v>
      </c>
      <c r="E1048" s="345" t="s">
        <v>513</v>
      </c>
      <c r="F1048" s="345" t="s">
        <v>513</v>
      </c>
      <c r="G1048" s="345" t="s">
        <v>513</v>
      </c>
      <c r="H1048" s="345">
        <v>200</v>
      </c>
      <c r="I1048" s="345"/>
      <c r="J1048" s="344"/>
      <c r="L1048" s="470"/>
      <c r="M1048" s="373"/>
      <c r="N1048" s="373"/>
      <c r="O1048" s="374"/>
      <c r="P1048" s="373"/>
      <c r="Q1048" s="374"/>
      <c r="R1048" s="374"/>
      <c r="S1048" s="374"/>
      <c r="T1048" s="374"/>
      <c r="U1048" s="373"/>
      <c r="V1048" s="470"/>
    </row>
    <row r="1049" spans="1:22" s="339" customFormat="1">
      <c r="A1049" s="344">
        <v>7</v>
      </c>
      <c r="B1049" s="344"/>
      <c r="C1049" s="345" t="s">
        <v>2510</v>
      </c>
      <c r="D1049" s="344" t="s">
        <v>2509</v>
      </c>
      <c r="E1049" s="345" t="s">
        <v>513</v>
      </c>
      <c r="F1049" s="345" t="s">
        <v>513</v>
      </c>
      <c r="G1049" s="345">
        <v>150</v>
      </c>
      <c r="H1049" s="345" t="s">
        <v>513</v>
      </c>
      <c r="I1049" s="345" t="s">
        <v>2206</v>
      </c>
      <c r="J1049" s="344"/>
      <c r="L1049" s="470"/>
      <c r="M1049" s="373"/>
      <c r="N1049" s="373"/>
      <c r="O1049" s="374"/>
      <c r="P1049" s="373"/>
      <c r="Q1049" s="374"/>
      <c r="R1049" s="374"/>
      <c r="S1049" s="374"/>
      <c r="T1049" s="374"/>
      <c r="U1049" s="373"/>
      <c r="V1049" s="470"/>
    </row>
    <row r="1050" spans="1:22" s="339" customFormat="1">
      <c r="A1050" s="344">
        <v>8</v>
      </c>
      <c r="B1050" s="344"/>
      <c r="C1050" s="345" t="s">
        <v>2425</v>
      </c>
      <c r="D1050" s="344" t="s">
        <v>2509</v>
      </c>
      <c r="E1050" s="345">
        <v>300</v>
      </c>
      <c r="F1050" s="345">
        <v>300</v>
      </c>
      <c r="G1050" s="345">
        <v>300</v>
      </c>
      <c r="H1050" s="345">
        <v>300</v>
      </c>
      <c r="I1050" s="345" t="s">
        <v>2206</v>
      </c>
      <c r="J1050" s="344"/>
      <c r="L1050" s="470"/>
      <c r="M1050" s="373"/>
      <c r="N1050" s="373"/>
      <c r="O1050" s="374"/>
      <c r="P1050" s="373"/>
      <c r="Q1050" s="374"/>
      <c r="R1050" s="374"/>
      <c r="S1050" s="374"/>
      <c r="T1050" s="374"/>
      <c r="U1050" s="373"/>
      <c r="V1050" s="470"/>
    </row>
    <row r="1051" spans="1:22" s="339" customFormat="1">
      <c r="A1051" s="344">
        <v>9</v>
      </c>
      <c r="B1051" s="344"/>
      <c r="C1051" s="345" t="s">
        <v>2427</v>
      </c>
      <c r="D1051" s="344" t="s">
        <v>2509</v>
      </c>
      <c r="E1051" s="345">
        <v>200</v>
      </c>
      <c r="F1051" s="345">
        <v>200</v>
      </c>
      <c r="G1051" s="345">
        <v>200</v>
      </c>
      <c r="H1051" s="345">
        <v>200</v>
      </c>
      <c r="I1051" s="345" t="s">
        <v>2206</v>
      </c>
      <c r="J1051" s="344"/>
      <c r="L1051" s="470"/>
      <c r="M1051" s="373"/>
      <c r="N1051" s="373"/>
      <c r="O1051" s="374"/>
      <c r="P1051" s="373"/>
      <c r="Q1051" s="374"/>
      <c r="R1051" s="374"/>
      <c r="S1051" s="374"/>
      <c r="T1051" s="374"/>
      <c r="U1051" s="373"/>
      <c r="V1051" s="470"/>
    </row>
    <row r="1052" spans="1:22" s="339" customFormat="1">
      <c r="A1052" s="344">
        <v>10</v>
      </c>
      <c r="B1052" s="344"/>
      <c r="C1052" s="345" t="s">
        <v>1367</v>
      </c>
      <c r="D1052" s="344" t="s">
        <v>2509</v>
      </c>
      <c r="E1052" s="345">
        <v>150</v>
      </c>
      <c r="F1052" s="345">
        <v>150</v>
      </c>
      <c r="G1052" s="345">
        <v>150</v>
      </c>
      <c r="H1052" s="345">
        <v>150</v>
      </c>
      <c r="I1052" s="345" t="s">
        <v>2206</v>
      </c>
      <c r="J1052" s="344"/>
      <c r="L1052" s="470"/>
      <c r="M1052" s="373"/>
      <c r="N1052" s="373"/>
      <c r="O1052" s="374"/>
      <c r="P1052" s="373"/>
      <c r="Q1052" s="374"/>
      <c r="R1052" s="374"/>
      <c r="S1052" s="374"/>
      <c r="T1052" s="374"/>
      <c r="U1052" s="373"/>
      <c r="V1052" s="470"/>
    </row>
    <row r="1053" spans="1:22" s="339" customFormat="1">
      <c r="A1053" s="344">
        <v>11</v>
      </c>
      <c r="B1053" s="344"/>
      <c r="C1053" s="345" t="s">
        <v>2243</v>
      </c>
      <c r="D1053" s="344" t="s">
        <v>2509</v>
      </c>
      <c r="E1053" s="345">
        <v>150</v>
      </c>
      <c r="F1053" s="345">
        <v>150</v>
      </c>
      <c r="G1053" s="345">
        <v>150</v>
      </c>
      <c r="H1053" s="345" t="s">
        <v>2428</v>
      </c>
      <c r="I1053" s="345" t="s">
        <v>2206</v>
      </c>
      <c r="J1053" s="344"/>
      <c r="L1053" s="470"/>
      <c r="M1053" s="373"/>
      <c r="N1053" s="373"/>
      <c r="O1053" s="374"/>
      <c r="P1053" s="373"/>
      <c r="Q1053" s="374"/>
      <c r="R1053" s="374"/>
      <c r="S1053" s="374"/>
      <c r="T1053" s="374"/>
      <c r="U1053" s="373"/>
      <c r="V1053" s="470"/>
    </row>
    <row r="1054" spans="1:22" s="339" customFormat="1">
      <c r="A1054" s="344">
        <v>12</v>
      </c>
      <c r="B1054" s="344"/>
      <c r="C1054" s="345" t="s">
        <v>1498</v>
      </c>
      <c r="D1054" s="344" t="s">
        <v>2509</v>
      </c>
      <c r="E1054" s="345">
        <v>150</v>
      </c>
      <c r="F1054" s="345">
        <v>150</v>
      </c>
      <c r="G1054" s="345">
        <v>150</v>
      </c>
      <c r="H1054" s="345">
        <v>150</v>
      </c>
      <c r="I1054" s="345" t="s">
        <v>2206</v>
      </c>
      <c r="J1054" s="344"/>
      <c r="L1054" s="470"/>
      <c r="M1054" s="373"/>
      <c r="N1054" s="373"/>
      <c r="O1054" s="374"/>
      <c r="P1054" s="373"/>
      <c r="Q1054" s="374"/>
      <c r="R1054" s="374"/>
      <c r="S1054" s="374"/>
      <c r="T1054" s="374"/>
      <c r="U1054" s="373"/>
      <c r="V1054" s="470"/>
    </row>
    <row r="1055" spans="1:22" s="339" customFormat="1">
      <c r="A1055" s="344">
        <v>13</v>
      </c>
      <c r="B1055" s="344"/>
      <c r="C1055" s="344" t="s">
        <v>2218</v>
      </c>
      <c r="D1055" s="344" t="s">
        <v>2509</v>
      </c>
      <c r="E1055" s="345">
        <v>200</v>
      </c>
      <c r="F1055" s="345">
        <v>200</v>
      </c>
      <c r="G1055" s="345">
        <v>200</v>
      </c>
      <c r="H1055" s="345">
        <v>200</v>
      </c>
      <c r="I1055" s="345" t="s">
        <v>2206</v>
      </c>
      <c r="J1055" s="344"/>
      <c r="L1055" s="470"/>
      <c r="M1055" s="373"/>
      <c r="N1055" s="373"/>
      <c r="O1055" s="373"/>
      <c r="P1055" s="373"/>
      <c r="Q1055" s="374"/>
      <c r="R1055" s="374"/>
      <c r="S1055" s="374"/>
      <c r="T1055" s="374"/>
      <c r="U1055" s="373"/>
      <c r="V1055" s="470"/>
    </row>
    <row r="1056" spans="1:22" s="339" customFormat="1" ht="24">
      <c r="A1056" s="344">
        <v>14</v>
      </c>
      <c r="B1056" s="344"/>
      <c r="C1056" s="345" t="s">
        <v>2429</v>
      </c>
      <c r="D1056" s="344" t="s">
        <v>2509</v>
      </c>
      <c r="E1056" s="345">
        <v>600</v>
      </c>
      <c r="F1056" s="345">
        <v>600</v>
      </c>
      <c r="G1056" s="345">
        <v>600</v>
      </c>
      <c r="H1056" s="345">
        <v>600</v>
      </c>
      <c r="I1056" s="345" t="s">
        <v>2206</v>
      </c>
      <c r="J1056" s="344"/>
      <c r="L1056" s="470"/>
      <c r="M1056" s="373"/>
      <c r="N1056" s="373"/>
      <c r="O1056" s="374"/>
      <c r="P1056" s="373"/>
      <c r="Q1056" s="374"/>
      <c r="R1056" s="374"/>
      <c r="S1056" s="374"/>
      <c r="T1056" s="374"/>
      <c r="U1056" s="373"/>
      <c r="V1056" s="470"/>
    </row>
    <row r="1057" spans="1:22" s="339" customFormat="1">
      <c r="A1057" s="344">
        <v>15</v>
      </c>
      <c r="B1057" s="344"/>
      <c r="C1057" s="345" t="s">
        <v>717</v>
      </c>
      <c r="D1057" s="344" t="s">
        <v>2509</v>
      </c>
      <c r="E1057" s="345">
        <v>150</v>
      </c>
      <c r="F1057" s="345">
        <v>150</v>
      </c>
      <c r="G1057" s="345">
        <v>150</v>
      </c>
      <c r="H1057" s="345">
        <v>150</v>
      </c>
      <c r="I1057" s="345" t="s">
        <v>2206</v>
      </c>
      <c r="J1057" s="344"/>
      <c r="L1057" s="470"/>
      <c r="M1057" s="373"/>
      <c r="N1057" s="373"/>
      <c r="O1057" s="374"/>
      <c r="P1057" s="373"/>
      <c r="Q1057" s="374"/>
      <c r="R1057" s="374"/>
      <c r="S1057" s="374"/>
      <c r="T1057" s="374"/>
      <c r="U1057" s="373"/>
      <c r="V1057" s="470"/>
    </row>
    <row r="1058" spans="1:22" s="339" customFormat="1">
      <c r="A1058" s="191">
        <v>16</v>
      </c>
      <c r="B1058" s="191" t="s">
        <v>2490</v>
      </c>
      <c r="C1058" s="116" t="s">
        <v>2213</v>
      </c>
      <c r="D1058" s="344" t="s">
        <v>2509</v>
      </c>
      <c r="E1058" s="116">
        <v>150</v>
      </c>
      <c r="F1058" s="116">
        <v>150</v>
      </c>
      <c r="G1058" s="116">
        <v>150</v>
      </c>
      <c r="H1058" s="116">
        <v>150</v>
      </c>
      <c r="I1058" s="345" t="s">
        <v>2206</v>
      </c>
      <c r="J1058" s="345"/>
      <c r="K1058" s="470"/>
      <c r="L1058" s="470"/>
      <c r="M1058" s="470"/>
      <c r="N1058" s="470"/>
      <c r="O1058" s="470"/>
      <c r="P1058" s="470"/>
      <c r="Q1058" s="470"/>
      <c r="R1058" s="470"/>
      <c r="S1058" s="470"/>
      <c r="T1058" s="470"/>
      <c r="U1058" s="470"/>
      <c r="V1058" s="470"/>
    </row>
    <row r="1059" spans="1:22" s="339" customFormat="1">
      <c r="A1059" s="191"/>
      <c r="B1059" s="191"/>
      <c r="C1059" s="116" t="s">
        <v>2215</v>
      </c>
      <c r="D1059" s="344" t="s">
        <v>2509</v>
      </c>
      <c r="E1059" s="116">
        <v>200</v>
      </c>
      <c r="F1059" s="116">
        <v>200</v>
      </c>
      <c r="G1059" s="116">
        <v>200</v>
      </c>
      <c r="H1059" s="116">
        <v>200</v>
      </c>
      <c r="I1059" s="345" t="s">
        <v>2206</v>
      </c>
      <c r="J1059" s="345"/>
      <c r="K1059" s="470"/>
      <c r="L1059" s="470"/>
      <c r="M1059" s="470"/>
      <c r="N1059" s="470"/>
      <c r="O1059" s="470"/>
      <c r="P1059" s="470"/>
      <c r="Q1059" s="470"/>
      <c r="R1059" s="470"/>
      <c r="S1059" s="470"/>
      <c r="T1059" s="470"/>
      <c r="U1059" s="470"/>
      <c r="V1059" s="470"/>
    </row>
    <row r="1060" spans="1:22" s="339" customFormat="1">
      <c r="A1060" s="191"/>
      <c r="B1060" s="191"/>
      <c r="C1060" s="116" t="s">
        <v>2214</v>
      </c>
      <c r="D1060" s="344" t="s">
        <v>2509</v>
      </c>
      <c r="E1060" s="116">
        <v>200</v>
      </c>
      <c r="F1060" s="116">
        <v>200</v>
      </c>
      <c r="G1060" s="116">
        <v>200</v>
      </c>
      <c r="H1060" s="116">
        <v>200</v>
      </c>
      <c r="I1060" s="345" t="s">
        <v>2206</v>
      </c>
      <c r="J1060" s="345"/>
      <c r="K1060" s="470"/>
      <c r="L1060" s="470"/>
      <c r="M1060" s="470"/>
      <c r="N1060" s="470"/>
      <c r="O1060" s="470"/>
      <c r="P1060" s="470"/>
      <c r="Q1060" s="470"/>
      <c r="R1060" s="470"/>
      <c r="S1060" s="470"/>
      <c r="T1060" s="470"/>
      <c r="U1060" s="470"/>
      <c r="V1060" s="470"/>
    </row>
    <row r="1061" spans="1:22" s="339" customFormat="1">
      <c r="A1061" s="380">
        <v>17</v>
      </c>
      <c r="B1061" s="349" t="s">
        <v>2430</v>
      </c>
      <c r="C1061" s="345" t="s">
        <v>2213</v>
      </c>
      <c r="D1061" s="344" t="s">
        <v>2509</v>
      </c>
      <c r="E1061" s="345">
        <v>400</v>
      </c>
      <c r="F1061" s="345">
        <v>400</v>
      </c>
      <c r="G1061" s="345">
        <v>400</v>
      </c>
      <c r="H1061" s="345">
        <v>400</v>
      </c>
      <c r="I1061" s="345" t="s">
        <v>2206</v>
      </c>
      <c r="J1061" s="344"/>
      <c r="L1061" s="470"/>
      <c r="M1061" s="375"/>
      <c r="N1061" s="376"/>
      <c r="O1061" s="374"/>
      <c r="P1061" s="373"/>
      <c r="Q1061" s="374"/>
      <c r="R1061" s="374"/>
      <c r="S1061" s="374"/>
      <c r="T1061" s="374"/>
      <c r="U1061" s="373"/>
      <c r="V1061" s="470"/>
    </row>
    <row r="1062" spans="1:22" s="339" customFormat="1">
      <c r="A1062" s="397"/>
      <c r="B1062" s="349"/>
      <c r="C1062" s="345" t="s">
        <v>2214</v>
      </c>
      <c r="D1062" s="344" t="s">
        <v>2509</v>
      </c>
      <c r="E1062" s="345">
        <v>150</v>
      </c>
      <c r="F1062" s="345">
        <v>150</v>
      </c>
      <c r="G1062" s="345">
        <v>150</v>
      </c>
      <c r="H1062" s="345">
        <v>150</v>
      </c>
      <c r="I1062" s="345" t="s">
        <v>2206</v>
      </c>
      <c r="J1062" s="344"/>
      <c r="L1062" s="470"/>
      <c r="M1062" s="375"/>
      <c r="N1062" s="376"/>
      <c r="O1062" s="374"/>
      <c r="P1062" s="373"/>
      <c r="Q1062" s="374"/>
      <c r="R1062" s="374"/>
      <c r="S1062" s="374"/>
      <c r="T1062" s="374"/>
      <c r="U1062" s="373"/>
      <c r="V1062" s="470"/>
    </row>
    <row r="1063" spans="1:22" s="339" customFormat="1">
      <c r="A1063" s="397"/>
      <c r="B1063" s="349"/>
      <c r="C1063" s="345" t="s">
        <v>2511</v>
      </c>
      <c r="D1063" s="344" t="s">
        <v>2509</v>
      </c>
      <c r="E1063" s="345">
        <v>150</v>
      </c>
      <c r="F1063" s="345">
        <v>150</v>
      </c>
      <c r="G1063" s="345">
        <v>150</v>
      </c>
      <c r="H1063" s="345">
        <v>150</v>
      </c>
      <c r="I1063" s="345" t="s">
        <v>2206</v>
      </c>
      <c r="J1063" s="344"/>
      <c r="L1063" s="470"/>
      <c r="M1063" s="375"/>
      <c r="N1063" s="376"/>
      <c r="O1063" s="374"/>
      <c r="P1063" s="373"/>
      <c r="Q1063" s="374"/>
      <c r="R1063" s="374"/>
      <c r="S1063" s="374"/>
      <c r="T1063" s="374"/>
      <c r="U1063" s="373"/>
      <c r="V1063" s="470"/>
    </row>
    <row r="1064" spans="1:22" s="339" customFormat="1">
      <c r="A1064" s="397"/>
      <c r="B1064" s="349"/>
      <c r="C1064" s="345" t="s">
        <v>2512</v>
      </c>
      <c r="D1064" s="344" t="s">
        <v>2509</v>
      </c>
      <c r="E1064" s="345">
        <v>150</v>
      </c>
      <c r="F1064" s="345">
        <v>150</v>
      </c>
      <c r="G1064" s="345">
        <v>150</v>
      </c>
      <c r="H1064" s="345">
        <v>150</v>
      </c>
      <c r="I1064" s="345" t="s">
        <v>2206</v>
      </c>
      <c r="J1064" s="344"/>
      <c r="L1064" s="470"/>
      <c r="M1064" s="375"/>
      <c r="N1064" s="376"/>
      <c r="O1064" s="374"/>
      <c r="P1064" s="373"/>
      <c r="Q1064" s="374"/>
      <c r="R1064" s="374"/>
      <c r="S1064" s="374"/>
      <c r="T1064" s="374"/>
      <c r="U1064" s="373"/>
      <c r="V1064" s="470"/>
    </row>
    <row r="1065" spans="1:22" s="339" customFormat="1">
      <c r="A1065" s="381"/>
      <c r="B1065" s="349"/>
      <c r="C1065" s="345" t="s">
        <v>2215</v>
      </c>
      <c r="D1065" s="344" t="s">
        <v>2509</v>
      </c>
      <c r="E1065" s="345">
        <v>150</v>
      </c>
      <c r="F1065" s="345">
        <v>150</v>
      </c>
      <c r="G1065" s="345">
        <v>150</v>
      </c>
      <c r="H1065" s="345">
        <v>150</v>
      </c>
      <c r="I1065" s="345" t="s">
        <v>2206</v>
      </c>
      <c r="J1065" s="344"/>
      <c r="L1065" s="470"/>
      <c r="M1065" s="373"/>
      <c r="N1065" s="376"/>
      <c r="O1065" s="374"/>
      <c r="P1065" s="373"/>
      <c r="Q1065" s="374"/>
      <c r="R1065" s="374"/>
      <c r="S1065" s="374"/>
      <c r="T1065" s="374"/>
      <c r="U1065" s="373"/>
      <c r="V1065" s="470"/>
    </row>
    <row r="1066" spans="1:22" s="339" customFormat="1" ht="36">
      <c r="A1066" s="344">
        <v>18</v>
      </c>
      <c r="B1066" s="344"/>
      <c r="C1066" s="345" t="s">
        <v>3370</v>
      </c>
      <c r="D1066" s="344" t="s">
        <v>2509</v>
      </c>
      <c r="E1066" s="345">
        <v>500</v>
      </c>
      <c r="F1066" s="345">
        <v>500</v>
      </c>
      <c r="G1066" s="345">
        <v>500</v>
      </c>
      <c r="H1066" s="345">
        <v>500</v>
      </c>
      <c r="I1066" s="345" t="s">
        <v>2206</v>
      </c>
      <c r="J1066" s="344"/>
      <c r="L1066" s="470"/>
      <c r="M1066" s="373"/>
      <c r="N1066" s="373"/>
      <c r="O1066" s="374"/>
      <c r="P1066" s="373"/>
      <c r="Q1066" s="374"/>
      <c r="R1066" s="374"/>
      <c r="S1066" s="374"/>
      <c r="T1066" s="374"/>
      <c r="U1066" s="373"/>
      <c r="V1066" s="470"/>
    </row>
    <row r="1067" spans="1:22" s="339" customFormat="1">
      <c r="A1067" s="191">
        <v>19</v>
      </c>
      <c r="B1067" s="191" t="s">
        <v>2234</v>
      </c>
      <c r="C1067" s="116" t="s">
        <v>2213</v>
      </c>
      <c r="D1067" s="344" t="s">
        <v>2509</v>
      </c>
      <c r="E1067" s="116">
        <v>150</v>
      </c>
      <c r="F1067" s="116">
        <v>150</v>
      </c>
      <c r="G1067" s="116">
        <v>150</v>
      </c>
      <c r="H1067" s="116">
        <v>150</v>
      </c>
      <c r="I1067" s="344" t="s">
        <v>2206</v>
      </c>
      <c r="J1067" s="446"/>
      <c r="K1067" s="470"/>
      <c r="L1067" s="470"/>
      <c r="M1067" s="470"/>
      <c r="N1067" s="470"/>
      <c r="O1067" s="470"/>
      <c r="P1067" s="470"/>
      <c r="Q1067" s="470"/>
      <c r="R1067" s="470"/>
      <c r="S1067" s="470"/>
      <c r="T1067" s="470"/>
      <c r="U1067" s="470"/>
      <c r="V1067" s="470"/>
    </row>
    <row r="1068" spans="1:22" s="339" customFormat="1">
      <c r="A1068" s="191"/>
      <c r="B1068" s="191"/>
      <c r="C1068" s="116" t="s">
        <v>2215</v>
      </c>
      <c r="D1068" s="344" t="s">
        <v>2509</v>
      </c>
      <c r="E1068" s="116">
        <v>200</v>
      </c>
      <c r="F1068" s="116">
        <v>200</v>
      </c>
      <c r="G1068" s="116">
        <v>200</v>
      </c>
      <c r="H1068" s="116">
        <v>200</v>
      </c>
      <c r="I1068" s="344" t="s">
        <v>2206</v>
      </c>
      <c r="J1068" s="446"/>
      <c r="K1068" s="470"/>
      <c r="L1068" s="470"/>
      <c r="M1068" s="470"/>
      <c r="N1068" s="470"/>
      <c r="O1068" s="470"/>
      <c r="P1068" s="470"/>
      <c r="Q1068" s="470"/>
      <c r="R1068" s="470"/>
      <c r="S1068" s="470"/>
      <c r="T1068" s="470"/>
      <c r="U1068" s="470"/>
      <c r="V1068" s="470"/>
    </row>
    <row r="1069" spans="1:22" s="339" customFormat="1">
      <c r="A1069" s="191"/>
      <c r="B1069" s="191"/>
      <c r="C1069" s="116" t="s">
        <v>2214</v>
      </c>
      <c r="D1069" s="344" t="s">
        <v>2509</v>
      </c>
      <c r="E1069" s="116">
        <v>200</v>
      </c>
      <c r="F1069" s="116">
        <v>200</v>
      </c>
      <c r="G1069" s="116">
        <v>200</v>
      </c>
      <c r="H1069" s="116">
        <v>200</v>
      </c>
      <c r="I1069" s="344" t="s">
        <v>2206</v>
      </c>
      <c r="J1069" s="446"/>
      <c r="K1069" s="470"/>
      <c r="L1069" s="470"/>
      <c r="M1069" s="470"/>
      <c r="N1069" s="470"/>
      <c r="O1069" s="470"/>
      <c r="P1069" s="470"/>
      <c r="Q1069" s="470"/>
      <c r="R1069" s="470"/>
      <c r="S1069" s="470"/>
      <c r="T1069" s="470"/>
      <c r="U1069" s="470"/>
      <c r="V1069" s="470"/>
    </row>
    <row r="1070" spans="1:22" s="339" customFormat="1" ht="24">
      <c r="A1070" s="344">
        <v>20</v>
      </c>
      <c r="B1070" s="344"/>
      <c r="C1070" s="345" t="s">
        <v>2434</v>
      </c>
      <c r="D1070" s="344" t="s">
        <v>2509</v>
      </c>
      <c r="E1070" s="345">
        <v>150</v>
      </c>
      <c r="F1070" s="345">
        <v>150</v>
      </c>
      <c r="G1070" s="345">
        <v>150</v>
      </c>
      <c r="H1070" s="345">
        <v>150</v>
      </c>
      <c r="I1070" s="345" t="s">
        <v>2206</v>
      </c>
      <c r="J1070" s="344"/>
      <c r="L1070" s="470"/>
      <c r="M1070" s="373"/>
      <c r="N1070" s="373"/>
      <c r="O1070" s="374"/>
      <c r="P1070" s="373"/>
      <c r="Q1070" s="374"/>
      <c r="R1070" s="374"/>
      <c r="S1070" s="374"/>
      <c r="T1070" s="374"/>
      <c r="U1070" s="373"/>
      <c r="V1070" s="470"/>
    </row>
    <row r="1071" spans="1:22" s="339" customFormat="1" ht="24">
      <c r="A1071" s="348">
        <v>21</v>
      </c>
      <c r="B1071" s="349" t="s">
        <v>1894</v>
      </c>
      <c r="C1071" s="345" t="s">
        <v>3371</v>
      </c>
      <c r="D1071" s="344" t="s">
        <v>2509</v>
      </c>
      <c r="E1071" s="345">
        <v>200</v>
      </c>
      <c r="F1071" s="345">
        <v>200</v>
      </c>
      <c r="G1071" s="345">
        <v>200</v>
      </c>
      <c r="H1071" s="345">
        <v>200</v>
      </c>
      <c r="I1071" s="345" t="s">
        <v>2206</v>
      </c>
      <c r="J1071" s="344"/>
      <c r="L1071" s="470"/>
      <c r="M1071" s="375"/>
      <c r="N1071" s="376"/>
      <c r="O1071" s="374"/>
      <c r="P1071" s="373"/>
      <c r="Q1071" s="374"/>
      <c r="R1071" s="374"/>
      <c r="S1071" s="374"/>
      <c r="T1071" s="374"/>
      <c r="U1071" s="373"/>
      <c r="V1071" s="470"/>
    </row>
    <row r="1072" spans="1:22" s="339" customFormat="1">
      <c r="A1072" s="348"/>
      <c r="B1072" s="349"/>
      <c r="C1072" s="345" t="s">
        <v>2513</v>
      </c>
      <c r="D1072" s="344" t="s">
        <v>2509</v>
      </c>
      <c r="E1072" s="345">
        <v>200</v>
      </c>
      <c r="F1072" s="345">
        <v>200</v>
      </c>
      <c r="G1072" s="345">
        <v>200</v>
      </c>
      <c r="H1072" s="345">
        <v>200</v>
      </c>
      <c r="I1072" s="345" t="s">
        <v>2206</v>
      </c>
      <c r="J1072" s="344"/>
      <c r="L1072" s="470"/>
      <c r="M1072" s="375"/>
      <c r="N1072" s="376"/>
      <c r="O1072" s="374"/>
      <c r="P1072" s="373"/>
      <c r="Q1072" s="374"/>
      <c r="R1072" s="374"/>
      <c r="S1072" s="374"/>
      <c r="T1072" s="374"/>
      <c r="U1072" s="373"/>
      <c r="V1072" s="470"/>
    </row>
    <row r="1073" spans="1:22" s="339" customFormat="1">
      <c r="A1073" s="348"/>
      <c r="B1073" s="349"/>
      <c r="C1073" s="345" t="s">
        <v>2243</v>
      </c>
      <c r="D1073" s="344" t="s">
        <v>2509</v>
      </c>
      <c r="E1073" s="345">
        <v>200</v>
      </c>
      <c r="F1073" s="345">
        <v>200</v>
      </c>
      <c r="G1073" s="345">
        <v>200</v>
      </c>
      <c r="H1073" s="345" t="s">
        <v>513</v>
      </c>
      <c r="I1073" s="345" t="s">
        <v>2206</v>
      </c>
      <c r="J1073" s="344"/>
      <c r="L1073" s="470"/>
      <c r="M1073" s="375"/>
      <c r="N1073" s="376"/>
      <c r="O1073" s="374"/>
      <c r="P1073" s="373"/>
      <c r="Q1073" s="374"/>
      <c r="R1073" s="374"/>
      <c r="S1073" s="374"/>
      <c r="T1073" s="374"/>
      <c r="U1073" s="373"/>
      <c r="V1073" s="470"/>
    </row>
    <row r="1074" spans="1:22" s="339" customFormat="1">
      <c r="A1074" s="348"/>
      <c r="B1074" s="349"/>
      <c r="C1074" s="345" t="s">
        <v>1498</v>
      </c>
      <c r="D1074" s="344" t="s">
        <v>2509</v>
      </c>
      <c r="E1074" s="345">
        <v>200</v>
      </c>
      <c r="F1074" s="345">
        <v>200</v>
      </c>
      <c r="G1074" s="345">
        <v>200</v>
      </c>
      <c r="H1074" s="345">
        <v>200</v>
      </c>
      <c r="I1074" s="345" t="s">
        <v>2206</v>
      </c>
      <c r="J1074" s="344"/>
      <c r="L1074" s="470"/>
      <c r="M1074" s="375"/>
      <c r="N1074" s="376"/>
      <c r="O1074" s="374"/>
      <c r="P1074" s="373"/>
      <c r="Q1074" s="374"/>
      <c r="R1074" s="374"/>
      <c r="S1074" s="374"/>
      <c r="T1074" s="374"/>
      <c r="U1074" s="373"/>
      <c r="V1074" s="470"/>
    </row>
    <row r="1075" spans="1:22" s="339" customFormat="1">
      <c r="A1075" s="344">
        <v>22</v>
      </c>
      <c r="B1075" s="344"/>
      <c r="C1075" s="345" t="s">
        <v>660</v>
      </c>
      <c r="D1075" s="344" t="s">
        <v>2509</v>
      </c>
      <c r="E1075" s="345">
        <v>200</v>
      </c>
      <c r="F1075" s="345">
        <v>200</v>
      </c>
      <c r="G1075" s="345">
        <v>200</v>
      </c>
      <c r="H1075" s="345">
        <v>200</v>
      </c>
      <c r="I1075" s="345" t="s">
        <v>2206</v>
      </c>
      <c r="J1075" s="344"/>
      <c r="L1075" s="470"/>
      <c r="M1075" s="373"/>
      <c r="N1075" s="373"/>
      <c r="O1075" s="374"/>
      <c r="P1075" s="373"/>
      <c r="Q1075" s="374"/>
      <c r="R1075" s="374"/>
      <c r="S1075" s="374"/>
      <c r="T1075" s="374"/>
      <c r="U1075" s="373"/>
      <c r="V1075" s="470"/>
    </row>
    <row r="1076" spans="1:22" s="339" customFormat="1">
      <c r="A1076" s="344">
        <v>23</v>
      </c>
      <c r="B1076" s="344"/>
      <c r="C1076" s="345" t="s">
        <v>887</v>
      </c>
      <c r="D1076" s="344" t="s">
        <v>2509</v>
      </c>
      <c r="E1076" s="345" t="s">
        <v>513</v>
      </c>
      <c r="F1076" s="345">
        <v>160</v>
      </c>
      <c r="G1076" s="345" t="s">
        <v>513</v>
      </c>
      <c r="H1076" s="345" t="s">
        <v>513</v>
      </c>
      <c r="I1076" s="345" t="s">
        <v>2206</v>
      </c>
      <c r="J1076" s="344"/>
      <c r="L1076" s="470"/>
      <c r="M1076" s="373"/>
      <c r="N1076" s="373"/>
      <c r="O1076" s="374"/>
      <c r="P1076" s="373"/>
      <c r="Q1076" s="374"/>
      <c r="R1076" s="374"/>
      <c r="S1076" s="374"/>
      <c r="T1076" s="374"/>
      <c r="U1076" s="373"/>
      <c r="V1076" s="470"/>
    </row>
    <row r="1077" spans="1:22" s="339" customFormat="1" ht="36">
      <c r="A1077" s="344">
        <v>24</v>
      </c>
      <c r="B1077" s="344"/>
      <c r="C1077" s="345" t="s">
        <v>3372</v>
      </c>
      <c r="D1077" s="344" t="s">
        <v>2509</v>
      </c>
      <c r="E1077" s="345">
        <v>200</v>
      </c>
      <c r="F1077" s="345">
        <v>200</v>
      </c>
      <c r="G1077" s="345">
        <v>200</v>
      </c>
      <c r="H1077" s="345" t="s">
        <v>513</v>
      </c>
      <c r="I1077" s="345" t="s">
        <v>2206</v>
      </c>
      <c r="J1077" s="344"/>
      <c r="L1077" s="470"/>
      <c r="M1077" s="373"/>
      <c r="N1077" s="373"/>
      <c r="O1077" s="374"/>
      <c r="P1077" s="373"/>
      <c r="Q1077" s="374"/>
      <c r="R1077" s="374"/>
      <c r="S1077" s="374"/>
      <c r="T1077" s="374"/>
      <c r="U1077" s="373"/>
      <c r="V1077" s="470"/>
    </row>
    <row r="1078" spans="1:22" s="339" customFormat="1">
      <c r="A1078" s="344">
        <v>25</v>
      </c>
      <c r="B1078" s="344"/>
      <c r="C1078" s="345" t="s">
        <v>692</v>
      </c>
      <c r="D1078" s="344" t="s">
        <v>2509</v>
      </c>
      <c r="E1078" s="345">
        <v>300</v>
      </c>
      <c r="F1078" s="345">
        <v>300</v>
      </c>
      <c r="G1078" s="345">
        <v>300</v>
      </c>
      <c r="H1078" s="345">
        <v>300</v>
      </c>
      <c r="I1078" s="345" t="s">
        <v>2206</v>
      </c>
      <c r="J1078" s="344"/>
      <c r="L1078" s="470"/>
      <c r="M1078" s="373"/>
      <c r="N1078" s="373"/>
      <c r="O1078" s="374"/>
      <c r="P1078" s="373"/>
      <c r="Q1078" s="374"/>
      <c r="R1078" s="374"/>
      <c r="S1078" s="374"/>
      <c r="T1078" s="374"/>
      <c r="U1078" s="373"/>
      <c r="V1078" s="470"/>
    </row>
    <row r="1079" spans="1:22" s="339" customFormat="1">
      <c r="A1079" s="344">
        <v>26</v>
      </c>
      <c r="B1079" s="388"/>
      <c r="C1079" s="476" t="s">
        <v>2506</v>
      </c>
      <c r="D1079" s="344" t="s">
        <v>2509</v>
      </c>
      <c r="E1079" s="345">
        <v>300</v>
      </c>
      <c r="F1079" s="345">
        <v>300</v>
      </c>
      <c r="G1079" s="345">
        <v>300</v>
      </c>
      <c r="H1079" s="345">
        <v>300</v>
      </c>
      <c r="I1079" s="345"/>
      <c r="J1079" s="344"/>
      <c r="L1079" s="470"/>
      <c r="M1079" s="373"/>
      <c r="N1079" s="373"/>
      <c r="O1079" s="374"/>
      <c r="P1079" s="373"/>
      <c r="Q1079" s="374"/>
      <c r="R1079" s="374"/>
      <c r="S1079" s="374"/>
      <c r="T1079" s="374"/>
      <c r="U1079" s="373"/>
      <c r="V1079" s="470"/>
    </row>
    <row r="1080" spans="1:22" s="339" customFormat="1">
      <c r="A1080" s="380">
        <v>27</v>
      </c>
      <c r="B1080" s="436" t="s">
        <v>2514</v>
      </c>
      <c r="C1080" s="388" t="s">
        <v>2215</v>
      </c>
      <c r="D1080" s="344" t="s">
        <v>2509</v>
      </c>
      <c r="E1080" s="344">
        <v>2016</v>
      </c>
      <c r="F1080" s="344">
        <v>2016</v>
      </c>
      <c r="G1080" s="344">
        <v>2016</v>
      </c>
      <c r="H1080" s="344">
        <v>2016</v>
      </c>
      <c r="I1080" s="344" t="s">
        <v>2206</v>
      </c>
      <c r="J1080" s="446"/>
      <c r="L1080" s="470"/>
      <c r="M1080" s="470"/>
      <c r="N1080" s="470"/>
      <c r="O1080" s="470"/>
      <c r="P1080" s="470"/>
      <c r="Q1080" s="470"/>
      <c r="R1080" s="470"/>
      <c r="S1080" s="470"/>
      <c r="T1080" s="470"/>
      <c r="U1080" s="470"/>
      <c r="V1080" s="470"/>
    </row>
    <row r="1081" spans="1:22" s="339" customFormat="1">
      <c r="A1081" s="397"/>
      <c r="B1081" s="437"/>
      <c r="C1081" s="388" t="s">
        <v>2495</v>
      </c>
      <c r="D1081" s="344" t="s">
        <v>2509</v>
      </c>
      <c r="E1081" s="344">
        <v>336</v>
      </c>
      <c r="F1081" s="344">
        <v>336</v>
      </c>
      <c r="G1081" s="344">
        <v>336</v>
      </c>
      <c r="H1081" s="344">
        <v>336</v>
      </c>
      <c r="I1081" s="344" t="s">
        <v>2206</v>
      </c>
      <c r="J1081" s="446"/>
      <c r="L1081" s="470"/>
      <c r="M1081" s="470"/>
      <c r="N1081" s="470"/>
      <c r="O1081" s="470"/>
      <c r="P1081" s="470"/>
      <c r="Q1081" s="470"/>
      <c r="R1081" s="470"/>
      <c r="S1081" s="470"/>
      <c r="T1081" s="470"/>
      <c r="U1081" s="470"/>
      <c r="V1081" s="470"/>
    </row>
    <row r="1082" spans="1:22" s="339" customFormat="1">
      <c r="A1082" s="397"/>
      <c r="B1082" s="437"/>
      <c r="C1082" s="388" t="s">
        <v>2515</v>
      </c>
      <c r="D1082" s="344" t="s">
        <v>2509</v>
      </c>
      <c r="E1082" s="344">
        <v>504</v>
      </c>
      <c r="F1082" s="344">
        <v>504</v>
      </c>
      <c r="G1082" s="344">
        <v>504</v>
      </c>
      <c r="H1082" s="344">
        <v>504</v>
      </c>
      <c r="I1082" s="344" t="s">
        <v>2206</v>
      </c>
      <c r="J1082" s="446"/>
      <c r="L1082" s="470"/>
      <c r="M1082" s="470"/>
      <c r="N1082" s="470"/>
      <c r="O1082" s="470"/>
      <c r="P1082" s="470"/>
      <c r="Q1082" s="470"/>
      <c r="R1082" s="470"/>
      <c r="S1082" s="470"/>
      <c r="T1082" s="470"/>
      <c r="U1082" s="470"/>
      <c r="V1082" s="470"/>
    </row>
    <row r="1083" spans="1:22" s="339" customFormat="1">
      <c r="A1083" s="381"/>
      <c r="B1083" s="469"/>
      <c r="C1083" s="388" t="s">
        <v>2516</v>
      </c>
      <c r="D1083" s="344" t="s">
        <v>2509</v>
      </c>
      <c r="E1083" s="344">
        <v>720</v>
      </c>
      <c r="F1083" s="344">
        <v>720</v>
      </c>
      <c r="G1083" s="344">
        <v>720</v>
      </c>
      <c r="H1083" s="344">
        <v>720</v>
      </c>
      <c r="I1083" s="344" t="s">
        <v>2206</v>
      </c>
      <c r="J1083" s="446"/>
      <c r="L1083" s="470"/>
      <c r="M1083" s="470"/>
      <c r="N1083" s="470"/>
      <c r="O1083" s="470"/>
      <c r="P1083" s="470"/>
      <c r="Q1083" s="470"/>
      <c r="R1083" s="470"/>
      <c r="S1083" s="470"/>
      <c r="T1083" s="470"/>
      <c r="U1083" s="470"/>
      <c r="V1083" s="470"/>
    </row>
    <row r="1084" spans="1:22" s="339" customFormat="1">
      <c r="A1084" s="348" t="s">
        <v>1280</v>
      </c>
      <c r="B1084" s="348" t="s">
        <v>2223</v>
      </c>
      <c r="C1084" s="348"/>
      <c r="D1084" s="348"/>
      <c r="E1084" s="345">
        <f>SUM(E1039:E1083)</f>
        <v>10776</v>
      </c>
      <c r="F1084" s="345">
        <f>SUM(F1039:F1083)</f>
        <v>10936</v>
      </c>
      <c r="G1084" s="345">
        <f>SUM(G1039:G1083)</f>
        <v>10926</v>
      </c>
      <c r="H1084" s="345">
        <f>SUM(H1039:H1083)</f>
        <v>10726</v>
      </c>
      <c r="I1084" s="345" t="s">
        <v>3228</v>
      </c>
      <c r="J1084" s="344" t="s">
        <v>1483</v>
      </c>
      <c r="L1084" s="470"/>
      <c r="M1084" s="375"/>
      <c r="N1084" s="375"/>
      <c r="O1084" s="375"/>
      <c r="P1084" s="375"/>
      <c r="Q1084" s="374"/>
      <c r="R1084" s="374"/>
      <c r="S1084" s="374"/>
      <c r="T1084" s="374"/>
      <c r="U1084" s="373"/>
      <c r="V1084" s="470"/>
    </row>
    <row r="1085" spans="1:22" s="339" customFormat="1">
      <c r="A1085" s="348"/>
      <c r="B1085" s="348" t="s">
        <v>2224</v>
      </c>
      <c r="C1085" s="348"/>
      <c r="D1085" s="348"/>
      <c r="E1085" s="345">
        <v>2600</v>
      </c>
      <c r="F1085" s="345">
        <v>2600</v>
      </c>
      <c r="G1085" s="345">
        <v>2750</v>
      </c>
      <c r="H1085" s="345">
        <v>2850</v>
      </c>
      <c r="I1085" s="345" t="s">
        <v>3228</v>
      </c>
      <c r="J1085" s="344" t="s">
        <v>1389</v>
      </c>
      <c r="L1085" s="470"/>
      <c r="M1085" s="375"/>
      <c r="N1085" s="375"/>
      <c r="O1085" s="375"/>
      <c r="P1085" s="375"/>
      <c r="Q1085" s="374"/>
      <c r="R1085" s="374"/>
      <c r="S1085" s="374"/>
      <c r="T1085" s="374"/>
      <c r="U1085" s="373"/>
      <c r="V1085" s="470"/>
    </row>
    <row r="1086" spans="1:22" s="339" customFormat="1">
      <c r="A1086" s="409" t="s">
        <v>3242</v>
      </c>
      <c r="B1086" s="409"/>
      <c r="C1086" s="409"/>
      <c r="D1086" s="409"/>
      <c r="E1086" s="409"/>
      <c r="F1086" s="409"/>
      <c r="G1086" s="409"/>
      <c r="H1086" s="409"/>
      <c r="I1086" s="409"/>
      <c r="J1086" s="409"/>
      <c r="L1086" s="470"/>
      <c r="M1086" s="417"/>
      <c r="N1086" s="417"/>
      <c r="O1086" s="417"/>
      <c r="P1086" s="417"/>
      <c r="Q1086" s="417"/>
      <c r="R1086" s="417"/>
      <c r="S1086" s="417"/>
      <c r="T1086" s="417"/>
      <c r="U1086" s="417"/>
      <c r="V1086" s="470"/>
    </row>
    <row r="1087" spans="1:22" s="339" customFormat="1">
      <c r="K1087" s="470"/>
      <c r="L1087" s="470"/>
      <c r="M1087" s="470"/>
      <c r="N1087" s="470"/>
      <c r="O1087" s="470"/>
      <c r="P1087" s="470"/>
      <c r="Q1087" s="470"/>
      <c r="R1087" s="470"/>
      <c r="S1087" s="470"/>
      <c r="T1087" s="470"/>
      <c r="U1087" s="470"/>
      <c r="V1087" s="470"/>
    </row>
    <row r="1088" spans="1:22" s="339" customFormat="1">
      <c r="K1088" s="470"/>
      <c r="L1088" s="470"/>
      <c r="M1088" s="470"/>
      <c r="N1088" s="470"/>
      <c r="O1088" s="470"/>
      <c r="P1088" s="470"/>
      <c r="Q1088" s="470"/>
      <c r="R1088" s="470"/>
      <c r="S1088" s="470"/>
      <c r="T1088" s="470"/>
      <c r="U1088" s="470"/>
      <c r="V1088" s="470"/>
    </row>
    <row r="1089" spans="1:22" s="339" customFormat="1" ht="18.75">
      <c r="A1089" s="155" t="s">
        <v>3373</v>
      </c>
      <c r="B1089" s="155"/>
      <c r="C1089" s="155"/>
      <c r="D1089" s="155"/>
      <c r="E1089" s="155"/>
      <c r="F1089" s="155"/>
      <c r="G1089" s="155"/>
      <c r="H1089" s="155"/>
      <c r="I1089" s="155"/>
      <c r="K1089" s="470"/>
      <c r="L1089" s="367"/>
      <c r="M1089" s="367"/>
      <c r="N1089" s="367"/>
      <c r="O1089" s="367"/>
      <c r="P1089" s="367"/>
      <c r="Q1089" s="367"/>
      <c r="R1089" s="367"/>
      <c r="S1089" s="367"/>
      <c r="T1089" s="367"/>
      <c r="U1089" s="470"/>
      <c r="V1089" s="470"/>
    </row>
    <row r="1090" spans="1:22" s="339" customFormat="1">
      <c r="A1090" s="340" t="s">
        <v>594</v>
      </c>
      <c r="B1090" s="340" t="s">
        <v>595</v>
      </c>
      <c r="C1090" s="340" t="s">
        <v>596</v>
      </c>
      <c r="D1090" s="340" t="s">
        <v>597</v>
      </c>
      <c r="E1090" s="340" t="s">
        <v>1266</v>
      </c>
      <c r="F1090" s="340"/>
      <c r="G1090" s="340"/>
      <c r="H1090" s="340" t="s">
        <v>1267</v>
      </c>
      <c r="I1090" s="340" t="s">
        <v>2303</v>
      </c>
      <c r="K1090" s="470"/>
      <c r="L1090" s="371"/>
      <c r="M1090" s="371"/>
      <c r="N1090" s="371"/>
      <c r="O1090" s="371"/>
      <c r="P1090" s="371"/>
      <c r="Q1090" s="371"/>
      <c r="R1090" s="371"/>
      <c r="S1090" s="371"/>
      <c r="T1090" s="371"/>
      <c r="U1090" s="470"/>
    </row>
    <row r="1091" spans="1:22" s="339" customFormat="1">
      <c r="A1091" s="341"/>
      <c r="B1091" s="341"/>
      <c r="C1091" s="341"/>
      <c r="D1091" s="341"/>
      <c r="E1091" s="386" t="s">
        <v>3261</v>
      </c>
      <c r="F1091" s="386" t="s">
        <v>2254</v>
      </c>
      <c r="G1091" s="386" t="s">
        <v>2292</v>
      </c>
      <c r="H1091" s="341"/>
      <c r="I1091" s="341"/>
      <c r="K1091" s="470"/>
      <c r="L1091" s="371"/>
      <c r="M1091" s="371"/>
      <c r="N1091" s="371"/>
      <c r="O1091" s="371"/>
      <c r="P1091" s="420"/>
      <c r="Q1091" s="420"/>
      <c r="R1091" s="420"/>
      <c r="S1091" s="371"/>
      <c r="T1091" s="371"/>
      <c r="U1091" s="470"/>
    </row>
    <row r="1092" spans="1:22" s="339" customFormat="1">
      <c r="A1092" s="112">
        <v>1</v>
      </c>
      <c r="B1092" s="112"/>
      <c r="C1092" s="112" t="s">
        <v>495</v>
      </c>
      <c r="D1092" s="345" t="s">
        <v>2517</v>
      </c>
      <c r="E1092" s="423">
        <v>50</v>
      </c>
      <c r="F1092" s="423">
        <v>50</v>
      </c>
      <c r="G1092" s="423">
        <v>50</v>
      </c>
      <c r="H1092" s="345" t="s">
        <v>2394</v>
      </c>
      <c r="I1092" s="112"/>
      <c r="K1092" s="470"/>
      <c r="L1092" s="474"/>
      <c r="M1092" s="474"/>
      <c r="N1092" s="474"/>
      <c r="O1092" s="474"/>
      <c r="P1092" s="420"/>
      <c r="Q1092" s="420"/>
      <c r="R1092" s="420"/>
      <c r="S1092" s="474"/>
      <c r="T1092" s="474"/>
      <c r="U1092" s="470"/>
    </row>
    <row r="1093" spans="1:22" s="339" customFormat="1">
      <c r="A1093" s="344">
        <v>2</v>
      </c>
      <c r="B1093" s="344"/>
      <c r="C1093" s="345" t="s">
        <v>1636</v>
      </c>
      <c r="D1093" s="345" t="s">
        <v>2517</v>
      </c>
      <c r="E1093" s="345">
        <v>150</v>
      </c>
      <c r="F1093" s="345">
        <v>150</v>
      </c>
      <c r="G1093" s="345">
        <v>150</v>
      </c>
      <c r="H1093" s="345" t="s">
        <v>2394</v>
      </c>
      <c r="I1093" s="344"/>
      <c r="K1093" s="470"/>
      <c r="L1093" s="373"/>
      <c r="M1093" s="373"/>
      <c r="N1093" s="374"/>
      <c r="O1093" s="374"/>
      <c r="P1093" s="374"/>
      <c r="Q1093" s="374"/>
      <c r="R1093" s="374"/>
      <c r="S1093" s="374"/>
      <c r="T1093" s="373"/>
      <c r="U1093" s="470"/>
    </row>
    <row r="1094" spans="1:22" s="339" customFormat="1">
      <c r="A1094" s="380">
        <v>3</v>
      </c>
      <c r="B1094" s="477" t="s">
        <v>2518</v>
      </c>
      <c r="C1094" s="345" t="s">
        <v>577</v>
      </c>
      <c r="D1094" s="345" t="s">
        <v>2517</v>
      </c>
      <c r="E1094" s="345">
        <v>150</v>
      </c>
      <c r="F1094" s="345">
        <v>150</v>
      </c>
      <c r="G1094" s="345">
        <v>150</v>
      </c>
      <c r="H1094" s="345" t="s">
        <v>2394</v>
      </c>
      <c r="I1094" s="344"/>
      <c r="K1094" s="470"/>
      <c r="L1094" s="373"/>
      <c r="M1094" s="373"/>
      <c r="N1094" s="374"/>
      <c r="O1094" s="374"/>
      <c r="P1094" s="374"/>
      <c r="Q1094" s="374"/>
      <c r="R1094" s="374"/>
      <c r="S1094" s="374"/>
      <c r="T1094" s="373"/>
      <c r="U1094" s="470"/>
    </row>
    <row r="1095" spans="1:22" s="339" customFormat="1">
      <c r="A1095" s="381"/>
      <c r="B1095" s="478"/>
      <c r="C1095" s="345" t="s">
        <v>1580</v>
      </c>
      <c r="D1095" s="345" t="s">
        <v>2517</v>
      </c>
      <c r="E1095" s="345">
        <v>150</v>
      </c>
      <c r="F1095" s="345">
        <v>150</v>
      </c>
      <c r="G1095" s="345">
        <v>150</v>
      </c>
      <c r="H1095" s="345" t="s">
        <v>2394</v>
      </c>
      <c r="I1095" s="344"/>
      <c r="K1095" s="470"/>
      <c r="L1095" s="373"/>
      <c r="M1095" s="373"/>
      <c r="N1095" s="374"/>
      <c r="O1095" s="374"/>
      <c r="P1095" s="374"/>
      <c r="Q1095" s="374"/>
      <c r="R1095" s="374"/>
      <c r="S1095" s="374"/>
      <c r="T1095" s="373"/>
      <c r="U1095" s="470"/>
    </row>
    <row r="1096" spans="1:22" s="339" customFormat="1">
      <c r="A1096" s="344">
        <v>4</v>
      </c>
      <c r="B1096" s="344"/>
      <c r="C1096" s="344" t="s">
        <v>1498</v>
      </c>
      <c r="D1096" s="345" t="s">
        <v>2517</v>
      </c>
      <c r="E1096" s="345">
        <v>150</v>
      </c>
      <c r="F1096" s="345">
        <v>150</v>
      </c>
      <c r="G1096" s="345">
        <v>150</v>
      </c>
      <c r="H1096" s="345" t="s">
        <v>2394</v>
      </c>
      <c r="I1096" s="344"/>
      <c r="K1096" s="470"/>
      <c r="L1096" s="373"/>
      <c r="M1096" s="373"/>
      <c r="N1096" s="373"/>
      <c r="O1096" s="374"/>
      <c r="P1096" s="374"/>
      <c r="Q1096" s="374"/>
      <c r="R1096" s="374"/>
      <c r="S1096" s="374"/>
      <c r="T1096" s="373"/>
      <c r="U1096" s="470"/>
    </row>
    <row r="1097" spans="1:22" s="339" customFormat="1">
      <c r="A1097" s="344">
        <v>5</v>
      </c>
      <c r="B1097" s="344"/>
      <c r="C1097" s="345" t="s">
        <v>717</v>
      </c>
      <c r="D1097" s="345" t="s">
        <v>2517</v>
      </c>
      <c r="E1097" s="345">
        <v>150</v>
      </c>
      <c r="F1097" s="345">
        <v>150</v>
      </c>
      <c r="G1097" s="345" t="s">
        <v>513</v>
      </c>
      <c r="H1097" s="345" t="s">
        <v>2394</v>
      </c>
      <c r="I1097" s="344"/>
      <c r="K1097" s="470"/>
      <c r="L1097" s="373"/>
      <c r="M1097" s="373"/>
      <c r="N1097" s="374"/>
      <c r="O1097" s="374"/>
      <c r="P1097" s="374"/>
      <c r="Q1097" s="374"/>
      <c r="R1097" s="374"/>
      <c r="S1097" s="374"/>
      <c r="T1097" s="373"/>
      <c r="U1097" s="470"/>
    </row>
    <row r="1098" spans="1:22" s="339" customFormat="1" ht="24">
      <c r="A1098" s="344">
        <v>6</v>
      </c>
      <c r="B1098" s="344"/>
      <c r="C1098" s="345" t="s">
        <v>2519</v>
      </c>
      <c r="D1098" s="345" t="s">
        <v>2517</v>
      </c>
      <c r="E1098" s="345" t="s">
        <v>513</v>
      </c>
      <c r="F1098" s="345" t="s">
        <v>513</v>
      </c>
      <c r="G1098" s="345">
        <v>500</v>
      </c>
      <c r="H1098" s="345" t="s">
        <v>2394</v>
      </c>
      <c r="I1098" s="344"/>
      <c r="K1098" s="470"/>
      <c r="L1098" s="373"/>
      <c r="M1098" s="373"/>
      <c r="N1098" s="374"/>
      <c r="O1098" s="374"/>
      <c r="P1098" s="374"/>
      <c r="Q1098" s="374"/>
      <c r="R1098" s="374"/>
      <c r="S1098" s="374"/>
      <c r="T1098" s="373"/>
      <c r="U1098" s="470"/>
    </row>
    <row r="1099" spans="1:22" s="339" customFormat="1">
      <c r="A1099" s="380">
        <v>7</v>
      </c>
      <c r="B1099" s="349" t="s">
        <v>705</v>
      </c>
      <c r="C1099" s="345" t="s">
        <v>2213</v>
      </c>
      <c r="D1099" s="345" t="s">
        <v>2517</v>
      </c>
      <c r="E1099" s="345">
        <v>400</v>
      </c>
      <c r="F1099" s="345">
        <v>400</v>
      </c>
      <c r="G1099" s="345">
        <v>400</v>
      </c>
      <c r="H1099" s="345" t="s">
        <v>2394</v>
      </c>
      <c r="I1099" s="344"/>
      <c r="K1099" s="470"/>
      <c r="L1099" s="375"/>
      <c r="M1099" s="376"/>
      <c r="N1099" s="374"/>
      <c r="O1099" s="374"/>
      <c r="P1099" s="374"/>
      <c r="Q1099" s="374"/>
      <c r="R1099" s="374"/>
      <c r="S1099" s="374"/>
      <c r="T1099" s="373"/>
      <c r="U1099" s="470"/>
    </row>
    <row r="1100" spans="1:22" s="339" customFormat="1">
      <c r="A1100" s="397"/>
      <c r="B1100" s="349"/>
      <c r="C1100" s="345" t="s">
        <v>2291</v>
      </c>
      <c r="D1100" s="345" t="s">
        <v>2517</v>
      </c>
      <c r="E1100" s="345">
        <v>400</v>
      </c>
      <c r="F1100" s="345">
        <v>400</v>
      </c>
      <c r="G1100" s="345">
        <v>400</v>
      </c>
      <c r="H1100" s="345" t="s">
        <v>2394</v>
      </c>
      <c r="I1100" s="344"/>
      <c r="K1100" s="470"/>
      <c r="L1100" s="375"/>
      <c r="M1100" s="376"/>
      <c r="N1100" s="374"/>
      <c r="O1100" s="374"/>
      <c r="P1100" s="374"/>
      <c r="Q1100" s="374"/>
      <c r="R1100" s="374"/>
      <c r="S1100" s="374"/>
      <c r="T1100" s="373"/>
      <c r="U1100" s="470"/>
    </row>
    <row r="1101" spans="1:22" s="339" customFormat="1">
      <c r="A1101" s="397"/>
      <c r="B1101" s="349"/>
      <c r="C1101" s="345" t="s">
        <v>2283</v>
      </c>
      <c r="D1101" s="345" t="s">
        <v>2517</v>
      </c>
      <c r="E1101" s="345">
        <v>400</v>
      </c>
      <c r="F1101" s="345">
        <v>400</v>
      </c>
      <c r="G1101" s="345">
        <v>400</v>
      </c>
      <c r="H1101" s="345" t="s">
        <v>2394</v>
      </c>
      <c r="I1101" s="344"/>
      <c r="K1101" s="470"/>
      <c r="L1101" s="375"/>
      <c r="M1101" s="376"/>
      <c r="N1101" s="374"/>
      <c r="O1101" s="374"/>
      <c r="P1101" s="374"/>
      <c r="Q1101" s="374"/>
      <c r="R1101" s="374"/>
      <c r="S1101" s="374"/>
      <c r="T1101" s="373"/>
      <c r="U1101" s="470"/>
    </row>
    <row r="1102" spans="1:22" s="339" customFormat="1" ht="24">
      <c r="A1102" s="348">
        <v>8</v>
      </c>
      <c r="B1102" s="349" t="s">
        <v>1894</v>
      </c>
      <c r="C1102" s="345" t="s">
        <v>2250</v>
      </c>
      <c r="D1102" s="345" t="s">
        <v>2517</v>
      </c>
      <c r="E1102" s="345">
        <v>150</v>
      </c>
      <c r="F1102" s="345">
        <v>150</v>
      </c>
      <c r="G1102" s="345">
        <v>150</v>
      </c>
      <c r="H1102" s="345" t="s">
        <v>2394</v>
      </c>
      <c r="I1102" s="344"/>
      <c r="K1102" s="470"/>
      <c r="L1102" s="375"/>
      <c r="M1102" s="376"/>
      <c r="N1102" s="374"/>
      <c r="O1102" s="374"/>
      <c r="P1102" s="374"/>
      <c r="Q1102" s="374"/>
      <c r="R1102" s="374"/>
      <c r="S1102" s="374"/>
      <c r="T1102" s="373"/>
      <c r="U1102" s="470"/>
    </row>
    <row r="1103" spans="1:22" s="339" customFormat="1">
      <c r="A1103" s="348"/>
      <c r="B1103" s="349"/>
      <c r="C1103" s="345" t="s">
        <v>1580</v>
      </c>
      <c r="D1103" s="345" t="s">
        <v>2517</v>
      </c>
      <c r="E1103" s="345">
        <v>150</v>
      </c>
      <c r="F1103" s="345">
        <v>150</v>
      </c>
      <c r="G1103" s="345">
        <v>150</v>
      </c>
      <c r="H1103" s="345" t="s">
        <v>2394</v>
      </c>
      <c r="I1103" s="344"/>
      <c r="K1103" s="470"/>
      <c r="L1103" s="375"/>
      <c r="M1103" s="376"/>
      <c r="N1103" s="374"/>
      <c r="O1103" s="374"/>
      <c r="P1103" s="374"/>
      <c r="Q1103" s="374"/>
      <c r="R1103" s="374"/>
      <c r="S1103" s="374"/>
      <c r="T1103" s="373"/>
      <c r="U1103" s="470"/>
    </row>
    <row r="1104" spans="1:22" s="339" customFormat="1">
      <c r="A1104" s="348"/>
      <c r="B1104" s="349"/>
      <c r="C1104" s="345" t="s">
        <v>1498</v>
      </c>
      <c r="D1104" s="345" t="s">
        <v>2517</v>
      </c>
      <c r="E1104" s="345">
        <v>150</v>
      </c>
      <c r="F1104" s="345">
        <v>150</v>
      </c>
      <c r="G1104" s="345">
        <v>150</v>
      </c>
      <c r="H1104" s="345" t="s">
        <v>2394</v>
      </c>
      <c r="I1104" s="344"/>
      <c r="K1104" s="470"/>
      <c r="L1104" s="375"/>
      <c r="M1104" s="376"/>
      <c r="N1104" s="374"/>
      <c r="O1104" s="374"/>
      <c r="P1104" s="374"/>
      <c r="Q1104" s="374"/>
      <c r="R1104" s="374"/>
      <c r="S1104" s="374"/>
      <c r="T1104" s="373"/>
      <c r="U1104" s="470"/>
    </row>
    <row r="1105" spans="1:21" s="339" customFormat="1" ht="24">
      <c r="A1105" s="348">
        <v>9</v>
      </c>
      <c r="B1105" s="349" t="s">
        <v>2283</v>
      </c>
      <c r="C1105" s="345" t="s">
        <v>2250</v>
      </c>
      <c r="D1105" s="345" t="s">
        <v>2517</v>
      </c>
      <c r="E1105" s="345">
        <v>150</v>
      </c>
      <c r="F1105" s="345">
        <v>150</v>
      </c>
      <c r="G1105" s="345">
        <v>150</v>
      </c>
      <c r="H1105" s="345" t="s">
        <v>2394</v>
      </c>
      <c r="I1105" s="344"/>
      <c r="K1105" s="470"/>
      <c r="L1105" s="375"/>
      <c r="M1105" s="376"/>
      <c r="N1105" s="374"/>
      <c r="O1105" s="374"/>
      <c r="P1105" s="374"/>
      <c r="Q1105" s="374"/>
      <c r="R1105" s="374"/>
      <c r="S1105" s="374"/>
      <c r="T1105" s="373"/>
      <c r="U1105" s="470"/>
    </row>
    <row r="1106" spans="1:21" s="339" customFormat="1">
      <c r="A1106" s="348"/>
      <c r="B1106" s="349"/>
      <c r="C1106" s="345" t="s">
        <v>1580</v>
      </c>
      <c r="D1106" s="345" t="s">
        <v>2517</v>
      </c>
      <c r="E1106" s="345">
        <v>150</v>
      </c>
      <c r="F1106" s="345">
        <v>150</v>
      </c>
      <c r="G1106" s="345">
        <v>150</v>
      </c>
      <c r="H1106" s="345" t="s">
        <v>2394</v>
      </c>
      <c r="I1106" s="344"/>
      <c r="K1106" s="470"/>
      <c r="L1106" s="375"/>
      <c r="M1106" s="376"/>
      <c r="N1106" s="374"/>
      <c r="O1106" s="374"/>
      <c r="P1106" s="374"/>
      <c r="Q1106" s="374"/>
      <c r="R1106" s="374"/>
      <c r="S1106" s="374"/>
      <c r="T1106" s="373"/>
      <c r="U1106" s="470"/>
    </row>
    <row r="1107" spans="1:21" s="339" customFormat="1">
      <c r="A1107" s="348">
        <v>10</v>
      </c>
      <c r="B1107" s="349" t="s">
        <v>1353</v>
      </c>
      <c r="C1107" s="345" t="s">
        <v>495</v>
      </c>
      <c r="D1107" s="345" t="s">
        <v>2517</v>
      </c>
      <c r="E1107" s="345">
        <v>50</v>
      </c>
      <c r="F1107" s="345">
        <v>50</v>
      </c>
      <c r="G1107" s="345">
        <v>50</v>
      </c>
      <c r="H1107" s="345" t="s">
        <v>2394</v>
      </c>
      <c r="I1107" s="344"/>
      <c r="K1107" s="470"/>
      <c r="L1107" s="375"/>
      <c r="M1107" s="376"/>
      <c r="N1107" s="374"/>
      <c r="O1107" s="374"/>
      <c r="P1107" s="374"/>
      <c r="Q1107" s="374"/>
      <c r="R1107" s="374"/>
      <c r="S1107" s="374"/>
      <c r="T1107" s="373"/>
      <c r="U1107" s="470"/>
    </row>
    <row r="1108" spans="1:21" s="339" customFormat="1" ht="36">
      <c r="A1108" s="348"/>
      <c r="B1108" s="349"/>
      <c r="C1108" s="345" t="s">
        <v>2520</v>
      </c>
      <c r="D1108" s="345" t="s">
        <v>2517</v>
      </c>
      <c r="E1108" s="345">
        <v>400</v>
      </c>
      <c r="F1108" s="345">
        <v>400</v>
      </c>
      <c r="G1108" s="345">
        <v>400</v>
      </c>
      <c r="H1108" s="345" t="s">
        <v>2394</v>
      </c>
      <c r="I1108" s="344"/>
      <c r="K1108" s="470"/>
      <c r="L1108" s="375"/>
      <c r="M1108" s="376"/>
      <c r="N1108" s="374"/>
      <c r="O1108" s="374"/>
      <c r="P1108" s="374"/>
      <c r="Q1108" s="374"/>
      <c r="R1108" s="374"/>
      <c r="S1108" s="374"/>
      <c r="T1108" s="373"/>
      <c r="U1108" s="470"/>
    </row>
    <row r="1109" spans="1:21" s="339" customFormat="1">
      <c r="A1109" s="380">
        <v>11</v>
      </c>
      <c r="B1109" s="436" t="s">
        <v>2238</v>
      </c>
      <c r="C1109" s="345" t="s">
        <v>495</v>
      </c>
      <c r="D1109" s="345" t="s">
        <v>2517</v>
      </c>
      <c r="E1109" s="345">
        <v>50</v>
      </c>
      <c r="F1109" s="345" t="s">
        <v>513</v>
      </c>
      <c r="G1109" s="345" t="s">
        <v>513</v>
      </c>
      <c r="H1109" s="345" t="s">
        <v>2394</v>
      </c>
      <c r="I1109" s="344"/>
      <c r="K1109" s="470"/>
      <c r="L1109" s="373"/>
      <c r="M1109" s="374"/>
      <c r="N1109" s="374"/>
      <c r="O1109" s="374"/>
      <c r="P1109" s="374"/>
      <c r="Q1109" s="374"/>
      <c r="R1109" s="374"/>
      <c r="S1109" s="374"/>
      <c r="T1109" s="373"/>
      <c r="U1109" s="470"/>
    </row>
    <row r="1110" spans="1:21" s="339" customFormat="1">
      <c r="A1110" s="381"/>
      <c r="B1110" s="469"/>
      <c r="C1110" s="345" t="s">
        <v>1498</v>
      </c>
      <c r="D1110" s="345" t="s">
        <v>2517</v>
      </c>
      <c r="E1110" s="345">
        <v>150</v>
      </c>
      <c r="F1110" s="345" t="s">
        <v>513</v>
      </c>
      <c r="G1110" s="345" t="s">
        <v>513</v>
      </c>
      <c r="H1110" s="345" t="s">
        <v>2394</v>
      </c>
      <c r="I1110" s="344"/>
      <c r="K1110" s="470"/>
      <c r="L1110" s="373"/>
      <c r="M1110" s="374"/>
      <c r="N1110" s="374"/>
      <c r="O1110" s="374"/>
      <c r="P1110" s="374"/>
      <c r="Q1110" s="374"/>
      <c r="R1110" s="374"/>
      <c r="S1110" s="374"/>
      <c r="T1110" s="373"/>
      <c r="U1110" s="470"/>
    </row>
    <row r="1111" spans="1:21" s="339" customFormat="1">
      <c r="A1111" s="344">
        <v>12</v>
      </c>
      <c r="B1111" s="345"/>
      <c r="C1111" s="345" t="s">
        <v>760</v>
      </c>
      <c r="D1111" s="345" t="s">
        <v>2517</v>
      </c>
      <c r="E1111" s="345">
        <v>2000</v>
      </c>
      <c r="F1111" s="345" t="s">
        <v>513</v>
      </c>
      <c r="G1111" s="345" t="s">
        <v>513</v>
      </c>
      <c r="H1111" s="345" t="s">
        <v>2394</v>
      </c>
      <c r="I1111" s="344"/>
      <c r="K1111" s="470"/>
      <c r="L1111" s="373"/>
      <c r="M1111" s="374"/>
      <c r="N1111" s="374"/>
      <c r="O1111" s="374"/>
      <c r="P1111" s="374"/>
      <c r="Q1111" s="374"/>
      <c r="R1111" s="374"/>
      <c r="S1111" s="374"/>
      <c r="T1111" s="373"/>
      <c r="U1111" s="470"/>
    </row>
    <row r="1112" spans="1:21" s="339" customFormat="1">
      <c r="A1112" s="344">
        <v>13</v>
      </c>
      <c r="B1112" s="345"/>
      <c r="C1112" s="345" t="s">
        <v>856</v>
      </c>
      <c r="D1112" s="345" t="s">
        <v>2517</v>
      </c>
      <c r="E1112" s="345">
        <v>2750</v>
      </c>
      <c r="F1112" s="345">
        <v>2750</v>
      </c>
      <c r="G1112" s="345">
        <v>2750</v>
      </c>
      <c r="H1112" s="345" t="s">
        <v>2394</v>
      </c>
      <c r="I1112" s="344"/>
      <c r="K1112" s="470"/>
      <c r="L1112" s="373"/>
      <c r="M1112" s="374"/>
      <c r="N1112" s="374"/>
      <c r="O1112" s="374"/>
      <c r="P1112" s="374"/>
      <c r="Q1112" s="374"/>
      <c r="R1112" s="374"/>
      <c r="S1112" s="374"/>
      <c r="T1112" s="373"/>
      <c r="U1112" s="470"/>
    </row>
    <row r="1113" spans="1:21" s="339" customFormat="1" ht="24">
      <c r="A1113" s="344">
        <v>14</v>
      </c>
      <c r="B1113" s="345"/>
      <c r="C1113" s="345" t="s">
        <v>2521</v>
      </c>
      <c r="D1113" s="345" t="s">
        <v>2517</v>
      </c>
      <c r="E1113" s="345" t="s">
        <v>513</v>
      </c>
      <c r="F1113" s="345">
        <v>500</v>
      </c>
      <c r="G1113" s="345">
        <v>500</v>
      </c>
      <c r="H1113" s="345" t="s">
        <v>2394</v>
      </c>
      <c r="I1113" s="344"/>
      <c r="K1113" s="470"/>
      <c r="L1113" s="373"/>
      <c r="M1113" s="374"/>
      <c r="N1113" s="374"/>
      <c r="O1113" s="374"/>
      <c r="P1113" s="374"/>
      <c r="Q1113" s="374"/>
      <c r="R1113" s="374"/>
      <c r="S1113" s="374"/>
      <c r="T1113" s="373"/>
      <c r="U1113" s="470"/>
    </row>
    <row r="1114" spans="1:21" s="339" customFormat="1">
      <c r="A1114" s="344">
        <v>15</v>
      </c>
      <c r="B1114" s="345"/>
      <c r="C1114" s="345" t="s">
        <v>2522</v>
      </c>
      <c r="D1114" s="345" t="s">
        <v>2517</v>
      </c>
      <c r="E1114" s="345">
        <v>500</v>
      </c>
      <c r="F1114" s="345">
        <v>500</v>
      </c>
      <c r="G1114" s="345">
        <v>500</v>
      </c>
      <c r="H1114" s="345" t="s">
        <v>2394</v>
      </c>
      <c r="I1114" s="344"/>
      <c r="K1114" s="470"/>
      <c r="L1114" s="373"/>
      <c r="M1114" s="374"/>
      <c r="N1114" s="374"/>
      <c r="O1114" s="374"/>
      <c r="P1114" s="374"/>
      <c r="Q1114" s="374"/>
      <c r="R1114" s="374"/>
      <c r="S1114" s="374"/>
      <c r="T1114" s="373"/>
      <c r="U1114" s="470"/>
    </row>
    <row r="1115" spans="1:21" s="339" customFormat="1">
      <c r="A1115" s="380">
        <v>16</v>
      </c>
      <c r="B1115" s="436" t="s">
        <v>2514</v>
      </c>
      <c r="C1115" s="345" t="s">
        <v>2215</v>
      </c>
      <c r="D1115" s="345" t="s">
        <v>2517</v>
      </c>
      <c r="E1115" s="345">
        <v>1344</v>
      </c>
      <c r="F1115" s="345">
        <v>1344</v>
      </c>
      <c r="G1115" s="345">
        <v>1344</v>
      </c>
      <c r="H1115" s="345"/>
      <c r="I1115" s="344"/>
      <c r="K1115" s="470"/>
      <c r="L1115" s="373"/>
      <c r="M1115" s="374"/>
      <c r="N1115" s="374"/>
      <c r="O1115" s="374"/>
      <c r="P1115" s="374"/>
      <c r="Q1115" s="374"/>
      <c r="R1115" s="374"/>
      <c r="S1115" s="374"/>
      <c r="T1115" s="373"/>
      <c r="U1115" s="470"/>
    </row>
    <row r="1116" spans="1:21" s="339" customFormat="1">
      <c r="A1116" s="397"/>
      <c r="B1116" s="437"/>
      <c r="C1116" s="345" t="s">
        <v>2283</v>
      </c>
      <c r="D1116" s="345" t="s">
        <v>2517</v>
      </c>
      <c r="E1116" s="345">
        <v>504</v>
      </c>
      <c r="F1116" s="345">
        <v>504</v>
      </c>
      <c r="G1116" s="345">
        <v>504</v>
      </c>
      <c r="H1116" s="345"/>
      <c r="I1116" s="344"/>
      <c r="K1116" s="470"/>
      <c r="L1116" s="373"/>
      <c r="M1116" s="374"/>
      <c r="N1116" s="374"/>
      <c r="O1116" s="374"/>
      <c r="P1116" s="374"/>
      <c r="Q1116" s="374"/>
      <c r="R1116" s="374"/>
      <c r="S1116" s="374"/>
      <c r="T1116" s="373"/>
      <c r="U1116" s="470"/>
    </row>
    <row r="1117" spans="1:21" s="339" customFormat="1">
      <c r="A1117" s="397"/>
      <c r="B1117" s="437"/>
      <c r="C1117" s="345" t="s">
        <v>2495</v>
      </c>
      <c r="D1117" s="345" t="s">
        <v>2517</v>
      </c>
      <c r="E1117" s="345">
        <v>336</v>
      </c>
      <c r="F1117" s="345">
        <v>336</v>
      </c>
      <c r="G1117" s="345">
        <v>336</v>
      </c>
      <c r="H1117" s="345"/>
      <c r="I1117" s="344"/>
      <c r="K1117" s="470"/>
      <c r="L1117" s="373"/>
      <c r="M1117" s="374"/>
      <c r="N1117" s="374"/>
      <c r="O1117" s="374"/>
      <c r="P1117" s="374"/>
      <c r="Q1117" s="374"/>
      <c r="R1117" s="374"/>
      <c r="S1117" s="374"/>
      <c r="T1117" s="373"/>
      <c r="U1117" s="470"/>
    </row>
    <row r="1118" spans="1:21" s="339" customFormat="1" ht="24">
      <c r="A1118" s="381"/>
      <c r="B1118" s="469"/>
      <c r="C1118" s="345" t="s">
        <v>2523</v>
      </c>
      <c r="D1118" s="345" t="s">
        <v>2517</v>
      </c>
      <c r="E1118" s="345">
        <v>16476</v>
      </c>
      <c r="F1118" s="345" t="s">
        <v>513</v>
      </c>
      <c r="G1118" s="345" t="s">
        <v>513</v>
      </c>
      <c r="H1118" s="345"/>
      <c r="I1118" s="344"/>
      <c r="K1118" s="470"/>
      <c r="L1118" s="373"/>
      <c r="M1118" s="374"/>
      <c r="N1118" s="374"/>
      <c r="O1118" s="374"/>
      <c r="P1118" s="374"/>
      <c r="Q1118" s="374"/>
      <c r="R1118" s="374"/>
      <c r="S1118" s="374"/>
      <c r="T1118" s="373"/>
      <c r="U1118" s="470"/>
    </row>
    <row r="1119" spans="1:21" s="339" customFormat="1" ht="24">
      <c r="A1119" s="479"/>
      <c r="B1119" s="480" t="s">
        <v>2524</v>
      </c>
      <c r="C1119" s="345"/>
      <c r="D1119" s="345" t="s">
        <v>2517</v>
      </c>
      <c r="E1119" s="345">
        <v>300</v>
      </c>
      <c r="F1119" s="345">
        <v>300</v>
      </c>
      <c r="G1119" s="345">
        <v>300</v>
      </c>
      <c r="H1119" s="345"/>
      <c r="I1119" s="344"/>
      <c r="K1119" s="470"/>
      <c r="L1119" s="373"/>
      <c r="M1119" s="374"/>
      <c r="N1119" s="374"/>
      <c r="O1119" s="374"/>
      <c r="P1119" s="374"/>
      <c r="Q1119" s="374"/>
      <c r="R1119" s="374"/>
      <c r="S1119" s="374"/>
      <c r="T1119" s="373"/>
      <c r="U1119" s="470"/>
    </row>
    <row r="1120" spans="1:21" s="339" customFormat="1" ht="60">
      <c r="A1120" s="348" t="s">
        <v>1280</v>
      </c>
      <c r="B1120" s="348" t="s">
        <v>2223</v>
      </c>
      <c r="C1120" s="348"/>
      <c r="D1120" s="348"/>
      <c r="E1120" s="345" t="s">
        <v>3374</v>
      </c>
      <c r="F1120" s="345">
        <v>9434</v>
      </c>
      <c r="G1120" s="345">
        <v>9784</v>
      </c>
      <c r="H1120" s="345" t="s">
        <v>720</v>
      </c>
      <c r="I1120" s="345" t="s">
        <v>3375</v>
      </c>
      <c r="K1120" s="470"/>
      <c r="L1120" s="375"/>
      <c r="M1120" s="375"/>
      <c r="N1120" s="375"/>
      <c r="O1120" s="375"/>
      <c r="P1120" s="374"/>
      <c r="Q1120" s="374"/>
      <c r="R1120" s="374"/>
      <c r="S1120" s="374"/>
      <c r="T1120" s="373"/>
      <c r="U1120" s="470"/>
    </row>
    <row r="1121" spans="1:21" s="339" customFormat="1">
      <c r="A1121" s="348"/>
      <c r="B1121" s="348" t="s">
        <v>2224</v>
      </c>
      <c r="C1121" s="348"/>
      <c r="D1121" s="348"/>
      <c r="E1121" s="345">
        <v>1500</v>
      </c>
      <c r="F1121" s="345">
        <v>1500</v>
      </c>
      <c r="G1121" s="345">
        <v>1350</v>
      </c>
      <c r="H1121" s="345" t="s">
        <v>1643</v>
      </c>
      <c r="I1121" s="344" t="s">
        <v>1315</v>
      </c>
      <c r="K1121" s="470"/>
      <c r="L1121" s="375"/>
      <c r="M1121" s="375"/>
      <c r="N1121" s="375"/>
      <c r="O1121" s="375"/>
      <c r="P1121" s="374"/>
      <c r="Q1121" s="374"/>
      <c r="R1121" s="374"/>
      <c r="S1121" s="374"/>
      <c r="T1121" s="373"/>
      <c r="U1121" s="470"/>
    </row>
    <row r="1122" spans="1:21" s="339" customFormat="1">
      <c r="A1122" s="409" t="s">
        <v>3242</v>
      </c>
      <c r="B1122" s="409"/>
      <c r="C1122" s="409"/>
      <c r="D1122" s="409"/>
      <c r="E1122" s="409"/>
      <c r="F1122" s="409"/>
      <c r="G1122" s="409"/>
      <c r="H1122" s="409"/>
      <c r="I1122" s="409"/>
      <c r="K1122" s="470"/>
      <c r="L1122" s="417"/>
      <c r="M1122" s="417"/>
      <c r="N1122" s="417"/>
      <c r="O1122" s="417"/>
      <c r="P1122" s="417"/>
      <c r="Q1122" s="417"/>
      <c r="R1122" s="417"/>
      <c r="S1122" s="417"/>
      <c r="T1122" s="417"/>
      <c r="U1122" s="470"/>
    </row>
    <row r="1123" spans="1:21" s="339" customFormat="1">
      <c r="K1123" s="470"/>
      <c r="L1123" s="470"/>
      <c r="M1123" s="470"/>
      <c r="N1123" s="470"/>
      <c r="O1123" s="470"/>
      <c r="P1123" s="470"/>
      <c r="Q1123" s="470"/>
      <c r="R1123" s="470"/>
      <c r="S1123" s="470"/>
      <c r="T1123" s="470"/>
      <c r="U1123" s="470"/>
    </row>
    <row r="1124" spans="1:21" s="339" customFormat="1" ht="18.75">
      <c r="A1124" s="155" t="s">
        <v>3376</v>
      </c>
      <c r="B1124" s="155"/>
      <c r="C1124" s="155"/>
      <c r="D1124" s="155"/>
      <c r="E1124" s="155"/>
      <c r="F1124" s="155"/>
      <c r="G1124" s="155"/>
      <c r="H1124" s="155"/>
    </row>
    <row r="1125" spans="1:21" s="339" customFormat="1">
      <c r="A1125" s="340" t="s">
        <v>594</v>
      </c>
      <c r="B1125" s="340" t="s">
        <v>595</v>
      </c>
      <c r="C1125" s="340" t="s">
        <v>596</v>
      </c>
      <c r="D1125" s="340" t="s">
        <v>597</v>
      </c>
      <c r="E1125" s="340" t="s">
        <v>1266</v>
      </c>
      <c r="F1125" s="340"/>
      <c r="G1125" s="340" t="s">
        <v>1267</v>
      </c>
      <c r="H1125" s="340" t="s">
        <v>2303</v>
      </c>
    </row>
    <row r="1126" spans="1:21" s="339" customFormat="1">
      <c r="A1126" s="340"/>
      <c r="B1126" s="340"/>
      <c r="C1126" s="340"/>
      <c r="D1126" s="340"/>
      <c r="E1126" s="342" t="s">
        <v>3261</v>
      </c>
      <c r="F1126" s="342" t="s">
        <v>2254</v>
      </c>
      <c r="G1126" s="340"/>
      <c r="H1126" s="340"/>
    </row>
    <row r="1127" spans="1:21" s="339" customFormat="1">
      <c r="A1127" s="344">
        <v>1</v>
      </c>
      <c r="B1127" s="344"/>
      <c r="C1127" s="344" t="s">
        <v>495</v>
      </c>
      <c r="D1127" s="344" t="s">
        <v>2525</v>
      </c>
      <c r="E1127" s="345">
        <v>50</v>
      </c>
      <c r="F1127" s="345">
        <v>50</v>
      </c>
      <c r="G1127" s="344" t="s">
        <v>1643</v>
      </c>
      <c r="H1127" s="344"/>
    </row>
    <row r="1128" spans="1:21" s="339" customFormat="1">
      <c r="A1128" s="344">
        <v>2</v>
      </c>
      <c r="B1128" s="344"/>
      <c r="C1128" s="344" t="s">
        <v>2395</v>
      </c>
      <c r="D1128" s="344" t="s">
        <v>2525</v>
      </c>
      <c r="E1128" s="345">
        <v>400</v>
      </c>
      <c r="F1128" s="345">
        <v>400</v>
      </c>
      <c r="G1128" s="344" t="s">
        <v>1643</v>
      </c>
      <c r="H1128" s="344"/>
    </row>
    <row r="1129" spans="1:21" s="339" customFormat="1">
      <c r="A1129" s="344">
        <v>3</v>
      </c>
      <c r="B1129" s="349" t="s">
        <v>608</v>
      </c>
      <c r="C1129" s="345" t="s">
        <v>2256</v>
      </c>
      <c r="D1129" s="344" t="s">
        <v>2525</v>
      </c>
      <c r="E1129" s="349">
        <v>200</v>
      </c>
      <c r="F1129" s="345" t="s">
        <v>513</v>
      </c>
      <c r="G1129" s="344" t="s">
        <v>1643</v>
      </c>
      <c r="H1129" s="344"/>
    </row>
    <row r="1130" spans="1:21" s="339" customFormat="1">
      <c r="A1130" s="344">
        <v>4</v>
      </c>
      <c r="B1130" s="349"/>
      <c r="C1130" s="345" t="s">
        <v>2257</v>
      </c>
      <c r="D1130" s="344" t="s">
        <v>2525</v>
      </c>
      <c r="E1130" s="349"/>
      <c r="F1130" s="345">
        <v>100</v>
      </c>
      <c r="G1130" s="344" t="s">
        <v>1643</v>
      </c>
      <c r="H1130" s="344"/>
    </row>
    <row r="1131" spans="1:21" s="339" customFormat="1">
      <c r="A1131" s="344">
        <v>5</v>
      </c>
      <c r="B1131" s="349" t="s">
        <v>667</v>
      </c>
      <c r="C1131" s="345" t="s">
        <v>2265</v>
      </c>
      <c r="D1131" s="344" t="s">
        <v>2525</v>
      </c>
      <c r="E1131" s="345" t="s">
        <v>513</v>
      </c>
      <c r="F1131" s="345">
        <v>200</v>
      </c>
      <c r="G1131" s="344" t="s">
        <v>1643</v>
      </c>
      <c r="H1131" s="344"/>
    </row>
    <row r="1132" spans="1:21" s="339" customFormat="1">
      <c r="A1132" s="344">
        <v>6</v>
      </c>
      <c r="B1132" s="349"/>
      <c r="C1132" s="345" t="s">
        <v>2266</v>
      </c>
      <c r="D1132" s="344" t="s">
        <v>2525</v>
      </c>
      <c r="E1132" s="345">
        <v>200</v>
      </c>
      <c r="F1132" s="345">
        <v>200</v>
      </c>
      <c r="G1132" s="344" t="s">
        <v>1643</v>
      </c>
      <c r="H1132" s="344"/>
    </row>
    <row r="1133" spans="1:21" s="339" customFormat="1">
      <c r="A1133" s="344">
        <v>7</v>
      </c>
      <c r="B1133" s="349" t="s">
        <v>669</v>
      </c>
      <c r="C1133" s="345" t="s">
        <v>2265</v>
      </c>
      <c r="D1133" s="344" t="s">
        <v>2525</v>
      </c>
      <c r="E1133" s="345" t="s">
        <v>513</v>
      </c>
      <c r="F1133" s="345">
        <v>200</v>
      </c>
      <c r="G1133" s="344" t="s">
        <v>1643</v>
      </c>
      <c r="H1133" s="344"/>
    </row>
    <row r="1134" spans="1:21" s="339" customFormat="1">
      <c r="A1134" s="344">
        <v>8</v>
      </c>
      <c r="B1134" s="349"/>
      <c r="C1134" s="345" t="s">
        <v>2266</v>
      </c>
      <c r="D1134" s="344" t="s">
        <v>2525</v>
      </c>
      <c r="E1134" s="345">
        <v>200</v>
      </c>
      <c r="F1134" s="345">
        <v>200</v>
      </c>
      <c r="G1134" s="344" t="s">
        <v>1643</v>
      </c>
      <c r="H1134" s="344"/>
    </row>
    <row r="1135" spans="1:21" s="339" customFormat="1">
      <c r="A1135" s="344">
        <v>9</v>
      </c>
      <c r="B1135" s="344"/>
      <c r="C1135" s="345" t="s">
        <v>705</v>
      </c>
      <c r="D1135" s="344" t="s">
        <v>2525</v>
      </c>
      <c r="E1135" s="344">
        <v>400</v>
      </c>
      <c r="F1135" s="345">
        <v>400</v>
      </c>
      <c r="G1135" s="344" t="s">
        <v>1643</v>
      </c>
      <c r="H1135" s="344"/>
    </row>
    <row r="1136" spans="1:21" s="339" customFormat="1" ht="24">
      <c r="A1136" s="344">
        <v>10</v>
      </c>
      <c r="B1136" s="344"/>
      <c r="C1136" s="345" t="s">
        <v>3263</v>
      </c>
      <c r="D1136" s="344" t="s">
        <v>2525</v>
      </c>
      <c r="E1136" s="345">
        <v>1500</v>
      </c>
      <c r="F1136" s="345" t="s">
        <v>513</v>
      </c>
      <c r="G1136" s="344" t="s">
        <v>1643</v>
      </c>
      <c r="H1136" s="344"/>
    </row>
    <row r="1137" spans="1:8" s="339" customFormat="1" ht="24">
      <c r="A1137" s="344">
        <v>11</v>
      </c>
      <c r="B1137" s="344"/>
      <c r="C1137" s="345" t="s">
        <v>3264</v>
      </c>
      <c r="D1137" s="344" t="s">
        <v>2525</v>
      </c>
      <c r="E1137" s="345">
        <v>1500</v>
      </c>
      <c r="F1137" s="345">
        <v>1500</v>
      </c>
      <c r="G1137" s="344" t="s">
        <v>1643</v>
      </c>
      <c r="H1137" s="344"/>
    </row>
    <row r="1138" spans="1:8" s="339" customFormat="1" ht="24">
      <c r="A1138" s="344">
        <v>12</v>
      </c>
      <c r="B1138" s="344"/>
      <c r="C1138" s="345" t="s">
        <v>3265</v>
      </c>
      <c r="D1138" s="344" t="s">
        <v>2525</v>
      </c>
      <c r="E1138" s="345">
        <v>300</v>
      </c>
      <c r="F1138" s="345">
        <v>300</v>
      </c>
      <c r="G1138" s="344" t="s">
        <v>1643</v>
      </c>
      <c r="H1138" s="344"/>
    </row>
    <row r="1139" spans="1:8" s="339" customFormat="1" ht="24">
      <c r="A1139" s="344">
        <v>13</v>
      </c>
      <c r="B1139" s="344"/>
      <c r="C1139" s="345" t="s">
        <v>3266</v>
      </c>
      <c r="D1139" s="344" t="s">
        <v>2525</v>
      </c>
      <c r="E1139" s="345">
        <v>2000</v>
      </c>
      <c r="F1139" s="345">
        <v>2000</v>
      </c>
      <c r="G1139" s="344" t="s">
        <v>1643</v>
      </c>
      <c r="H1139" s="344"/>
    </row>
    <row r="1140" spans="1:8" s="339" customFormat="1">
      <c r="A1140" s="348" t="s">
        <v>1280</v>
      </c>
      <c r="B1140" s="349" t="s">
        <v>2224</v>
      </c>
      <c r="C1140" s="349"/>
      <c r="D1140" s="349"/>
      <c r="E1140" s="345">
        <v>2650</v>
      </c>
      <c r="F1140" s="345">
        <v>1550</v>
      </c>
      <c r="G1140" s="344" t="s">
        <v>720</v>
      </c>
      <c r="H1140" s="344" t="s">
        <v>1024</v>
      </c>
    </row>
    <row r="1141" spans="1:8" s="339" customFormat="1">
      <c r="A1141" s="348"/>
      <c r="B1141" s="349" t="s">
        <v>2223</v>
      </c>
      <c r="C1141" s="349"/>
      <c r="D1141" s="349"/>
      <c r="E1141" s="345">
        <v>5350</v>
      </c>
      <c r="F1141" s="345">
        <v>4850</v>
      </c>
      <c r="G1141" s="344" t="s">
        <v>720</v>
      </c>
      <c r="H1141" s="344" t="s">
        <v>1783</v>
      </c>
    </row>
    <row r="1142" spans="1:8" s="339" customFormat="1">
      <c r="A1142" s="356" t="s">
        <v>3242</v>
      </c>
      <c r="B1142" s="356"/>
      <c r="C1142" s="356"/>
      <c r="D1142" s="356"/>
      <c r="E1142" s="356"/>
      <c r="F1142" s="356"/>
      <c r="G1142" s="356"/>
      <c r="H1142" s="356"/>
    </row>
    <row r="1143" spans="1:8" s="339" customFormat="1"/>
    <row r="1144" spans="1:8" s="339" customFormat="1" ht="18.75">
      <c r="A1144" s="383" t="s">
        <v>3377</v>
      </c>
      <c r="B1144" s="198"/>
      <c r="C1144" s="198"/>
      <c r="D1144" s="198"/>
      <c r="E1144" s="198"/>
      <c r="F1144" s="198"/>
      <c r="G1144" s="394"/>
    </row>
    <row r="1145" spans="1:8" s="339" customFormat="1">
      <c r="A1145" s="340" t="s">
        <v>594</v>
      </c>
      <c r="B1145" s="340" t="s">
        <v>595</v>
      </c>
      <c r="C1145" s="340" t="s">
        <v>596</v>
      </c>
      <c r="D1145" s="340" t="s">
        <v>597</v>
      </c>
      <c r="E1145" s="387" t="s">
        <v>1266</v>
      </c>
      <c r="F1145" s="368" t="s">
        <v>1267</v>
      </c>
      <c r="G1145" s="340" t="s">
        <v>2303</v>
      </c>
    </row>
    <row r="1146" spans="1:8" s="339" customFormat="1">
      <c r="A1146" s="341"/>
      <c r="B1146" s="341"/>
      <c r="C1146" s="341"/>
      <c r="D1146" s="341"/>
      <c r="E1146" s="481"/>
      <c r="F1146" s="387"/>
      <c r="G1146" s="340"/>
    </row>
    <row r="1147" spans="1:8" s="339" customFormat="1">
      <c r="A1147" s="112">
        <v>1</v>
      </c>
      <c r="B1147" s="112"/>
      <c r="C1147" s="45" t="s">
        <v>495</v>
      </c>
      <c r="D1147" s="345" t="s">
        <v>2526</v>
      </c>
      <c r="E1147" s="423">
        <v>50</v>
      </c>
      <c r="F1147" s="476" t="s">
        <v>2394</v>
      </c>
      <c r="G1147" s="9"/>
    </row>
    <row r="1148" spans="1:8" s="339" customFormat="1">
      <c r="A1148" s="344">
        <v>2</v>
      </c>
      <c r="B1148" s="344"/>
      <c r="C1148" s="482" t="s">
        <v>1636</v>
      </c>
      <c r="D1148" s="345" t="s">
        <v>2526</v>
      </c>
      <c r="E1148" s="345">
        <v>150</v>
      </c>
      <c r="F1148" s="476" t="s">
        <v>2394</v>
      </c>
      <c r="G1148" s="344"/>
    </row>
    <row r="1149" spans="1:8" s="339" customFormat="1">
      <c r="A1149" s="407">
        <v>3</v>
      </c>
      <c r="B1149" s="407"/>
      <c r="C1149" s="482" t="s">
        <v>2028</v>
      </c>
      <c r="D1149" s="345" t="s">
        <v>2526</v>
      </c>
      <c r="E1149" s="345">
        <v>50</v>
      </c>
      <c r="F1149" s="476" t="s">
        <v>2394</v>
      </c>
      <c r="G1149" s="344"/>
    </row>
    <row r="1150" spans="1:8" s="339" customFormat="1">
      <c r="A1150" s="407">
        <v>4</v>
      </c>
      <c r="B1150" s="407"/>
      <c r="C1150" s="482" t="s">
        <v>1558</v>
      </c>
      <c r="D1150" s="345" t="s">
        <v>2526</v>
      </c>
      <c r="E1150" s="345">
        <v>50</v>
      </c>
      <c r="F1150" s="476" t="s">
        <v>2394</v>
      </c>
      <c r="G1150" s="344"/>
    </row>
    <row r="1151" spans="1:8" s="339" customFormat="1">
      <c r="A1151" s="380">
        <v>5</v>
      </c>
      <c r="B1151" s="477" t="s">
        <v>2207</v>
      </c>
      <c r="C1151" s="482" t="s">
        <v>577</v>
      </c>
      <c r="D1151" s="345" t="s">
        <v>2526</v>
      </c>
      <c r="E1151" s="345">
        <v>150</v>
      </c>
      <c r="F1151" s="476" t="s">
        <v>2394</v>
      </c>
      <c r="G1151" s="344"/>
    </row>
    <row r="1152" spans="1:8" s="339" customFormat="1" ht="24">
      <c r="A1152" s="397"/>
      <c r="B1152" s="483"/>
      <c r="C1152" s="482" t="s">
        <v>2527</v>
      </c>
      <c r="D1152" s="345" t="s">
        <v>2526</v>
      </c>
      <c r="E1152" s="345">
        <v>150</v>
      </c>
      <c r="F1152" s="476" t="s">
        <v>2394</v>
      </c>
      <c r="G1152" s="344"/>
    </row>
    <row r="1153" spans="1:7" s="339" customFormat="1" ht="24">
      <c r="A1153" s="381"/>
      <c r="B1153" s="478"/>
      <c r="C1153" s="345" t="s">
        <v>2528</v>
      </c>
      <c r="D1153" s="345" t="s">
        <v>2526</v>
      </c>
      <c r="E1153" s="345">
        <v>300</v>
      </c>
      <c r="F1153" s="476" t="s">
        <v>2394</v>
      </c>
      <c r="G1153" s="344"/>
    </row>
    <row r="1154" spans="1:7" s="339" customFormat="1">
      <c r="A1154" s="479">
        <v>6</v>
      </c>
      <c r="B1154" s="484"/>
      <c r="C1154" s="482" t="s">
        <v>2295</v>
      </c>
      <c r="D1154" s="345" t="s">
        <v>2526</v>
      </c>
      <c r="E1154" s="345">
        <v>150</v>
      </c>
      <c r="F1154" s="476" t="s">
        <v>2394</v>
      </c>
      <c r="G1154" s="344"/>
    </row>
    <row r="1155" spans="1:7" s="339" customFormat="1">
      <c r="A1155" s="479">
        <v>7</v>
      </c>
      <c r="B1155" s="484"/>
      <c r="C1155" s="482" t="s">
        <v>2243</v>
      </c>
      <c r="D1155" s="345" t="s">
        <v>2526</v>
      </c>
      <c r="E1155" s="345">
        <v>150</v>
      </c>
      <c r="F1155" s="476" t="s">
        <v>2394</v>
      </c>
      <c r="G1155" s="344"/>
    </row>
    <row r="1156" spans="1:7" s="339" customFormat="1">
      <c r="A1156" s="344">
        <v>8</v>
      </c>
      <c r="B1156" s="344"/>
      <c r="C1156" s="482" t="s">
        <v>717</v>
      </c>
      <c r="D1156" s="345" t="s">
        <v>2526</v>
      </c>
      <c r="E1156" s="345">
        <v>150</v>
      </c>
      <c r="F1156" s="476" t="s">
        <v>2394</v>
      </c>
      <c r="G1156" s="344"/>
    </row>
    <row r="1157" spans="1:7" s="339" customFormat="1">
      <c r="A1157" s="344">
        <v>9</v>
      </c>
      <c r="B1157" s="344"/>
      <c r="C1157" s="345" t="s">
        <v>2296</v>
      </c>
      <c r="D1157" s="345" t="s">
        <v>2526</v>
      </c>
      <c r="E1157" s="345">
        <v>300</v>
      </c>
      <c r="F1157" s="476" t="s">
        <v>2394</v>
      </c>
      <c r="G1157" s="344"/>
    </row>
    <row r="1158" spans="1:7" s="339" customFormat="1">
      <c r="A1158" s="380">
        <v>10</v>
      </c>
      <c r="B1158" s="349" t="s">
        <v>705</v>
      </c>
      <c r="C1158" s="345" t="s">
        <v>2270</v>
      </c>
      <c r="D1158" s="345" t="s">
        <v>2526</v>
      </c>
      <c r="E1158" s="345">
        <v>400</v>
      </c>
      <c r="F1158" s="476" t="s">
        <v>2394</v>
      </c>
      <c r="G1158" s="344"/>
    </row>
    <row r="1159" spans="1:7" s="339" customFormat="1" ht="24">
      <c r="A1159" s="397"/>
      <c r="B1159" s="349"/>
      <c r="C1159" s="345" t="s">
        <v>2529</v>
      </c>
      <c r="D1159" s="345" t="s">
        <v>2526</v>
      </c>
      <c r="E1159" s="345">
        <v>400</v>
      </c>
      <c r="F1159" s="476" t="s">
        <v>2394</v>
      </c>
      <c r="G1159" s="344"/>
    </row>
    <row r="1160" spans="1:7" s="339" customFormat="1">
      <c r="A1160" s="348">
        <v>11</v>
      </c>
      <c r="B1160" s="349" t="s">
        <v>561</v>
      </c>
      <c r="C1160" s="345" t="s">
        <v>2270</v>
      </c>
      <c r="D1160" s="345" t="s">
        <v>2526</v>
      </c>
      <c r="E1160" s="345">
        <v>400</v>
      </c>
      <c r="F1160" s="476" t="s">
        <v>2394</v>
      </c>
      <c r="G1160" s="344"/>
    </row>
    <row r="1161" spans="1:7" s="339" customFormat="1" ht="24">
      <c r="A1161" s="348"/>
      <c r="B1161" s="349"/>
      <c r="C1161" s="345" t="s">
        <v>2529</v>
      </c>
      <c r="D1161" s="345" t="s">
        <v>2526</v>
      </c>
      <c r="E1161" s="345">
        <v>400</v>
      </c>
      <c r="F1161" s="476" t="s">
        <v>2394</v>
      </c>
      <c r="G1161" s="344"/>
    </row>
    <row r="1162" spans="1:7" s="339" customFormat="1">
      <c r="A1162" s="344">
        <v>12</v>
      </c>
      <c r="B1162" s="345"/>
      <c r="C1162" s="345" t="s">
        <v>692</v>
      </c>
      <c r="D1162" s="345" t="s">
        <v>2526</v>
      </c>
      <c r="E1162" s="345">
        <v>200</v>
      </c>
      <c r="F1162" s="476" t="s">
        <v>2394</v>
      </c>
      <c r="G1162" s="344"/>
    </row>
    <row r="1163" spans="1:7" s="339" customFormat="1">
      <c r="A1163" s="344">
        <v>13</v>
      </c>
      <c r="B1163" s="345"/>
      <c r="C1163" s="345" t="s">
        <v>760</v>
      </c>
      <c r="D1163" s="345" t="s">
        <v>2526</v>
      </c>
      <c r="E1163" s="345">
        <v>2000</v>
      </c>
      <c r="F1163" s="476" t="s">
        <v>2394</v>
      </c>
      <c r="G1163" s="344"/>
    </row>
    <row r="1164" spans="1:7" s="339" customFormat="1">
      <c r="A1164" s="348">
        <v>14</v>
      </c>
      <c r="B1164" s="349" t="s">
        <v>1353</v>
      </c>
      <c r="C1164" s="345" t="s">
        <v>495</v>
      </c>
      <c r="D1164" s="345" t="s">
        <v>2526</v>
      </c>
      <c r="E1164" s="345">
        <v>50</v>
      </c>
      <c r="F1164" s="476" t="s">
        <v>2394</v>
      </c>
      <c r="G1164" s="344"/>
    </row>
    <row r="1165" spans="1:7" s="339" customFormat="1" ht="36">
      <c r="A1165" s="348"/>
      <c r="B1165" s="349"/>
      <c r="C1165" s="345" t="s">
        <v>2520</v>
      </c>
      <c r="D1165" s="345" t="s">
        <v>2526</v>
      </c>
      <c r="E1165" s="345">
        <v>400</v>
      </c>
      <c r="F1165" s="476" t="s">
        <v>2394</v>
      </c>
      <c r="G1165" s="344"/>
    </row>
    <row r="1166" spans="1:7" s="339" customFormat="1" ht="24">
      <c r="A1166" s="348">
        <v>15</v>
      </c>
      <c r="B1166" s="349" t="s">
        <v>1894</v>
      </c>
      <c r="C1166" s="345" t="s">
        <v>2250</v>
      </c>
      <c r="D1166" s="345" t="s">
        <v>2526</v>
      </c>
      <c r="E1166" s="345">
        <v>200</v>
      </c>
      <c r="F1166" s="476" t="s">
        <v>2394</v>
      </c>
      <c r="G1166" s="344"/>
    </row>
    <row r="1167" spans="1:7" s="339" customFormat="1">
      <c r="A1167" s="348"/>
      <c r="B1167" s="349"/>
      <c r="C1167" s="345" t="s">
        <v>1580</v>
      </c>
      <c r="D1167" s="345" t="s">
        <v>2526</v>
      </c>
      <c r="E1167" s="345">
        <v>150</v>
      </c>
      <c r="F1167" s="476" t="s">
        <v>2394</v>
      </c>
      <c r="G1167" s="344"/>
    </row>
    <row r="1168" spans="1:7" s="339" customFormat="1">
      <c r="A1168" s="348"/>
      <c r="B1168" s="349"/>
      <c r="C1168" s="345" t="s">
        <v>2243</v>
      </c>
      <c r="D1168" s="345" t="s">
        <v>2526</v>
      </c>
      <c r="E1168" s="345">
        <v>150</v>
      </c>
      <c r="F1168" s="476" t="s">
        <v>2394</v>
      </c>
      <c r="G1168" s="344"/>
    </row>
    <row r="1169" spans="1:7" s="339" customFormat="1" ht="24">
      <c r="A1169" s="380">
        <v>16</v>
      </c>
      <c r="B1169" s="436" t="s">
        <v>2283</v>
      </c>
      <c r="C1169" s="345" t="s">
        <v>2250</v>
      </c>
      <c r="D1169" s="345" t="s">
        <v>2526</v>
      </c>
      <c r="E1169" s="345">
        <v>200</v>
      </c>
      <c r="F1169" s="476" t="s">
        <v>2394</v>
      </c>
      <c r="G1169" s="344"/>
    </row>
    <row r="1170" spans="1:7" s="339" customFormat="1">
      <c r="A1170" s="397"/>
      <c r="B1170" s="437"/>
      <c r="C1170" s="345" t="s">
        <v>1580</v>
      </c>
      <c r="D1170" s="345" t="s">
        <v>2526</v>
      </c>
      <c r="E1170" s="345">
        <v>150</v>
      </c>
      <c r="F1170" s="476" t="s">
        <v>2394</v>
      </c>
      <c r="G1170" s="344"/>
    </row>
    <row r="1171" spans="1:7" s="339" customFormat="1">
      <c r="A1171" s="381"/>
      <c r="B1171" s="469"/>
      <c r="C1171" s="345" t="s">
        <v>2243</v>
      </c>
      <c r="D1171" s="345" t="s">
        <v>2526</v>
      </c>
      <c r="E1171" s="345">
        <v>150</v>
      </c>
      <c r="F1171" s="476" t="s">
        <v>2394</v>
      </c>
      <c r="G1171" s="344"/>
    </row>
    <row r="1172" spans="1:7" s="339" customFormat="1" ht="24">
      <c r="A1172" s="380">
        <v>17</v>
      </c>
      <c r="B1172" s="436" t="s">
        <v>2282</v>
      </c>
      <c r="C1172" s="345" t="s">
        <v>2250</v>
      </c>
      <c r="D1172" s="345" t="s">
        <v>2526</v>
      </c>
      <c r="E1172" s="345">
        <v>200</v>
      </c>
      <c r="F1172" s="476" t="s">
        <v>2394</v>
      </c>
      <c r="G1172" s="344"/>
    </row>
    <row r="1173" spans="1:7" s="339" customFormat="1">
      <c r="A1173" s="397"/>
      <c r="B1173" s="437"/>
      <c r="C1173" s="345" t="s">
        <v>1580</v>
      </c>
      <c r="D1173" s="345" t="s">
        <v>2526</v>
      </c>
      <c r="E1173" s="345">
        <v>150</v>
      </c>
      <c r="F1173" s="476" t="s">
        <v>2394</v>
      </c>
      <c r="G1173" s="344"/>
    </row>
    <row r="1174" spans="1:7" s="339" customFormat="1">
      <c r="A1174" s="381"/>
      <c r="B1174" s="469"/>
      <c r="C1174" s="345" t="s">
        <v>2243</v>
      </c>
      <c r="D1174" s="345" t="s">
        <v>2526</v>
      </c>
      <c r="E1174" s="345">
        <v>150</v>
      </c>
      <c r="F1174" s="476" t="s">
        <v>2394</v>
      </c>
      <c r="G1174" s="344"/>
    </row>
    <row r="1175" spans="1:7" s="339" customFormat="1" ht="24">
      <c r="A1175" s="380">
        <v>18</v>
      </c>
      <c r="B1175" s="436" t="s">
        <v>2387</v>
      </c>
      <c r="C1175" s="345" t="s">
        <v>2250</v>
      </c>
      <c r="D1175" s="345" t="s">
        <v>2526</v>
      </c>
      <c r="E1175" s="345">
        <v>200</v>
      </c>
      <c r="F1175" s="476" t="s">
        <v>2394</v>
      </c>
      <c r="G1175" s="344"/>
    </row>
    <row r="1176" spans="1:7" s="339" customFormat="1">
      <c r="A1176" s="397"/>
      <c r="B1176" s="437"/>
      <c r="C1176" s="345" t="s">
        <v>1580</v>
      </c>
      <c r="D1176" s="345" t="s">
        <v>2526</v>
      </c>
      <c r="E1176" s="345">
        <v>150</v>
      </c>
      <c r="F1176" s="476" t="s">
        <v>2394</v>
      </c>
      <c r="G1176" s="344"/>
    </row>
    <row r="1177" spans="1:7" s="339" customFormat="1">
      <c r="A1177" s="381"/>
      <c r="B1177" s="469"/>
      <c r="C1177" s="345" t="s">
        <v>2243</v>
      </c>
      <c r="D1177" s="345" t="s">
        <v>2526</v>
      </c>
      <c r="E1177" s="345">
        <v>150</v>
      </c>
      <c r="F1177" s="476" t="s">
        <v>2394</v>
      </c>
      <c r="G1177" s="344"/>
    </row>
    <row r="1178" spans="1:7" s="339" customFormat="1">
      <c r="A1178" s="380">
        <v>19</v>
      </c>
      <c r="B1178" s="436" t="s">
        <v>2238</v>
      </c>
      <c r="C1178" s="345" t="s">
        <v>495</v>
      </c>
      <c r="D1178" s="345" t="s">
        <v>2526</v>
      </c>
      <c r="E1178" s="345">
        <v>50</v>
      </c>
      <c r="F1178" s="476" t="s">
        <v>2394</v>
      </c>
      <c r="G1178" s="344"/>
    </row>
    <row r="1179" spans="1:7" s="339" customFormat="1" ht="24">
      <c r="A1179" s="397"/>
      <c r="B1179" s="437"/>
      <c r="C1179" s="345" t="s">
        <v>2250</v>
      </c>
      <c r="D1179" s="345" t="s">
        <v>2526</v>
      </c>
      <c r="E1179" s="345">
        <v>200</v>
      </c>
      <c r="F1179" s="476" t="s">
        <v>2394</v>
      </c>
      <c r="G1179" s="344"/>
    </row>
    <row r="1180" spans="1:7" s="339" customFormat="1">
      <c r="A1180" s="397"/>
      <c r="B1180" s="437"/>
      <c r="C1180" s="345" t="s">
        <v>1580</v>
      </c>
      <c r="D1180" s="345" t="s">
        <v>2526</v>
      </c>
      <c r="E1180" s="345">
        <v>150</v>
      </c>
      <c r="F1180" s="476" t="s">
        <v>2394</v>
      </c>
      <c r="G1180" s="344"/>
    </row>
    <row r="1181" spans="1:7" s="339" customFormat="1">
      <c r="A1181" s="381"/>
      <c r="B1181" s="469"/>
      <c r="C1181" s="345" t="s">
        <v>2243</v>
      </c>
      <c r="D1181" s="345" t="s">
        <v>2526</v>
      </c>
      <c r="E1181" s="345">
        <v>150</v>
      </c>
      <c r="F1181" s="476" t="s">
        <v>2394</v>
      </c>
      <c r="G1181" s="344"/>
    </row>
    <row r="1182" spans="1:7" s="339" customFormat="1">
      <c r="A1182" s="348">
        <v>10</v>
      </c>
      <c r="B1182" s="349" t="s">
        <v>1353</v>
      </c>
      <c r="C1182" s="345" t="s">
        <v>495</v>
      </c>
      <c r="D1182" s="345" t="s">
        <v>2526</v>
      </c>
      <c r="E1182" s="345">
        <v>50</v>
      </c>
      <c r="F1182" s="476" t="s">
        <v>2394</v>
      </c>
      <c r="G1182" s="344"/>
    </row>
    <row r="1183" spans="1:7" s="339" customFormat="1" ht="36">
      <c r="A1183" s="348"/>
      <c r="B1183" s="349"/>
      <c r="C1183" s="345" t="s">
        <v>2520</v>
      </c>
      <c r="D1183" s="345" t="s">
        <v>2526</v>
      </c>
      <c r="E1183" s="345">
        <v>400</v>
      </c>
      <c r="F1183" s="476" t="s">
        <v>2394</v>
      </c>
      <c r="G1183" s="344"/>
    </row>
    <row r="1184" spans="1:7" s="339" customFormat="1">
      <c r="A1184" s="344">
        <v>12</v>
      </c>
      <c r="B1184" s="345"/>
      <c r="C1184" s="345" t="s">
        <v>2530</v>
      </c>
      <c r="D1184" s="345" t="s">
        <v>2526</v>
      </c>
      <c r="E1184" s="345">
        <v>160</v>
      </c>
      <c r="F1184" s="476" t="s">
        <v>2394</v>
      </c>
      <c r="G1184" s="344"/>
    </row>
    <row r="1185" spans="1:8" s="339" customFormat="1">
      <c r="A1185" s="344">
        <v>14</v>
      </c>
      <c r="B1185" s="345"/>
      <c r="C1185" s="345" t="s">
        <v>809</v>
      </c>
      <c r="D1185" s="345" t="s">
        <v>2526</v>
      </c>
      <c r="E1185" s="345">
        <v>250</v>
      </c>
      <c r="F1185" s="476" t="s">
        <v>2394</v>
      </c>
      <c r="G1185" s="344"/>
    </row>
    <row r="1186" spans="1:8" s="339" customFormat="1">
      <c r="A1186" s="344">
        <v>15</v>
      </c>
      <c r="B1186" s="345"/>
      <c r="C1186" s="345" t="s">
        <v>1346</v>
      </c>
      <c r="D1186" s="345" t="s">
        <v>2526</v>
      </c>
      <c r="E1186" s="345">
        <v>160</v>
      </c>
      <c r="F1186" s="476" t="s">
        <v>2394</v>
      </c>
      <c r="G1186" s="344"/>
    </row>
    <row r="1187" spans="1:8" s="339" customFormat="1">
      <c r="A1187" s="344">
        <v>13</v>
      </c>
      <c r="B1187" s="345"/>
      <c r="C1187" s="345" t="s">
        <v>856</v>
      </c>
      <c r="D1187" s="345" t="s">
        <v>2526</v>
      </c>
      <c r="E1187" s="345">
        <v>4000</v>
      </c>
      <c r="F1187" s="476" t="s">
        <v>2394</v>
      </c>
      <c r="G1187" s="344"/>
    </row>
    <row r="1188" spans="1:8" s="339" customFormat="1">
      <c r="A1188" s="380">
        <v>16</v>
      </c>
      <c r="B1188" s="436" t="s">
        <v>2514</v>
      </c>
      <c r="C1188" s="345" t="s">
        <v>2531</v>
      </c>
      <c r="D1188" s="345" t="s">
        <v>2526</v>
      </c>
      <c r="E1188" s="345">
        <v>2000</v>
      </c>
      <c r="F1188" s="476" t="s">
        <v>2394</v>
      </c>
      <c r="G1188" s="344"/>
    </row>
    <row r="1189" spans="1:8" s="339" customFormat="1">
      <c r="A1189" s="397"/>
      <c r="B1189" s="437"/>
      <c r="C1189" s="345" t="s">
        <v>2495</v>
      </c>
      <c r="D1189" s="345" t="s">
        <v>2526</v>
      </c>
      <c r="E1189" s="345">
        <v>336</v>
      </c>
      <c r="F1189" s="476" t="s">
        <v>2394</v>
      </c>
      <c r="G1189" s="344"/>
    </row>
    <row r="1190" spans="1:8" s="339" customFormat="1">
      <c r="A1190" s="397"/>
      <c r="B1190" s="437"/>
      <c r="C1190" s="345" t="s">
        <v>2215</v>
      </c>
      <c r="D1190" s="345" t="s">
        <v>2526</v>
      </c>
      <c r="E1190" s="345">
        <v>1344</v>
      </c>
      <c r="F1190" s="476" t="s">
        <v>2394</v>
      </c>
      <c r="G1190" s="344"/>
    </row>
    <row r="1191" spans="1:8" s="339" customFormat="1">
      <c r="A1191" s="397"/>
      <c r="B1191" s="437"/>
      <c r="C1191" s="345" t="s">
        <v>2283</v>
      </c>
      <c r="D1191" s="345" t="s">
        <v>2526</v>
      </c>
      <c r="E1191" s="345">
        <v>504</v>
      </c>
      <c r="F1191" s="476" t="s">
        <v>2394</v>
      </c>
      <c r="G1191" s="344"/>
    </row>
    <row r="1192" spans="1:8" s="339" customFormat="1">
      <c r="A1192" s="397"/>
      <c r="B1192" s="437"/>
      <c r="C1192" s="345" t="s">
        <v>2282</v>
      </c>
      <c r="D1192" s="345" t="s">
        <v>2526</v>
      </c>
      <c r="E1192" s="345">
        <v>504</v>
      </c>
      <c r="F1192" s="476" t="s">
        <v>2394</v>
      </c>
      <c r="G1192" s="344"/>
    </row>
    <row r="1193" spans="1:8" s="339" customFormat="1">
      <c r="A1193" s="397"/>
      <c r="B1193" s="437"/>
      <c r="C1193" s="345" t="s">
        <v>2387</v>
      </c>
      <c r="D1193" s="345" t="s">
        <v>2526</v>
      </c>
      <c r="E1193" s="345">
        <v>504</v>
      </c>
      <c r="F1193" s="476" t="s">
        <v>2394</v>
      </c>
      <c r="G1193" s="344"/>
    </row>
    <row r="1194" spans="1:8" s="339" customFormat="1" ht="24">
      <c r="A1194" s="381"/>
      <c r="B1194" s="469"/>
      <c r="C1194" s="345" t="s">
        <v>2523</v>
      </c>
      <c r="D1194" s="345" t="s">
        <v>2526</v>
      </c>
      <c r="E1194" s="345">
        <v>16476</v>
      </c>
      <c r="F1194" s="476" t="s">
        <v>2394</v>
      </c>
      <c r="G1194" s="344"/>
    </row>
    <row r="1195" spans="1:8" s="339" customFormat="1">
      <c r="A1195" s="479">
        <v>17</v>
      </c>
      <c r="B1195" s="480"/>
      <c r="C1195" s="345" t="s">
        <v>2532</v>
      </c>
      <c r="D1195" s="345" t="s">
        <v>2526</v>
      </c>
      <c r="E1195" s="345">
        <v>300</v>
      </c>
      <c r="F1195" s="476" t="s">
        <v>2394</v>
      </c>
      <c r="G1195" s="344"/>
    </row>
    <row r="1196" spans="1:8" s="339" customFormat="1" ht="48">
      <c r="A1196" s="348" t="s">
        <v>1280</v>
      </c>
      <c r="B1196" s="348" t="s">
        <v>2223</v>
      </c>
      <c r="C1196" s="348"/>
      <c r="D1196" s="348"/>
      <c r="E1196" s="345" t="s">
        <v>3378</v>
      </c>
      <c r="F1196" s="476" t="s">
        <v>720</v>
      </c>
      <c r="G1196" s="345" t="s">
        <v>3379</v>
      </c>
    </row>
    <row r="1197" spans="1:8" s="339" customFormat="1">
      <c r="A1197" s="348"/>
      <c r="B1197" s="348" t="s">
        <v>2224</v>
      </c>
      <c r="C1197" s="348"/>
      <c r="D1197" s="348"/>
      <c r="E1197" s="345">
        <v>1350</v>
      </c>
      <c r="F1197" s="476" t="s">
        <v>1643</v>
      </c>
      <c r="G1197" s="344"/>
    </row>
    <row r="1198" spans="1:8" s="339" customFormat="1">
      <c r="A1198" s="485" t="s">
        <v>3242</v>
      </c>
      <c r="B1198" s="486"/>
      <c r="C1198" s="486"/>
      <c r="D1198" s="486"/>
      <c r="E1198" s="486"/>
      <c r="F1198" s="486"/>
      <c r="G1198" s="487"/>
    </row>
    <row r="1199" spans="1:8" s="339" customFormat="1"/>
    <row r="1200" spans="1:8" s="339" customFormat="1" ht="18.75">
      <c r="A1200" s="383" t="s">
        <v>3380</v>
      </c>
      <c r="B1200" s="198"/>
      <c r="C1200" s="198"/>
      <c r="D1200" s="198"/>
      <c r="E1200" s="198"/>
      <c r="F1200" s="198"/>
      <c r="G1200" s="198"/>
      <c r="H1200" s="394"/>
    </row>
    <row r="1201" spans="1:8" s="339" customFormat="1">
      <c r="A1201" s="340" t="s">
        <v>594</v>
      </c>
      <c r="B1201" s="340" t="s">
        <v>595</v>
      </c>
      <c r="C1201" s="340" t="s">
        <v>596</v>
      </c>
      <c r="D1201" s="340" t="s">
        <v>597</v>
      </c>
      <c r="E1201" s="368" t="s">
        <v>1266</v>
      </c>
      <c r="F1201" s="419"/>
      <c r="G1201" s="341" t="s">
        <v>1267</v>
      </c>
      <c r="H1201" s="340" t="s">
        <v>2303</v>
      </c>
    </row>
    <row r="1202" spans="1:8" s="339" customFormat="1" ht="40.5">
      <c r="A1202" s="340"/>
      <c r="B1202" s="340"/>
      <c r="C1202" s="340"/>
      <c r="D1202" s="340"/>
      <c r="E1202" s="379" t="s">
        <v>2391</v>
      </c>
      <c r="F1202" s="379" t="s">
        <v>2392</v>
      </c>
      <c r="G1202" s="343"/>
      <c r="H1202" s="340"/>
    </row>
    <row r="1203" spans="1:8" s="339" customFormat="1">
      <c r="A1203" s="344">
        <v>1</v>
      </c>
      <c r="B1203" s="344"/>
      <c r="C1203" s="345" t="s">
        <v>495</v>
      </c>
      <c r="D1203" s="345" t="s">
        <v>2533</v>
      </c>
      <c r="E1203" s="345">
        <v>50</v>
      </c>
      <c r="F1203" s="345">
        <v>50</v>
      </c>
      <c r="G1203" s="345" t="s">
        <v>2394</v>
      </c>
      <c r="H1203" s="344"/>
    </row>
    <row r="1204" spans="1:8" s="339" customFormat="1">
      <c r="A1204" s="344">
        <v>2</v>
      </c>
      <c r="B1204" s="344"/>
      <c r="C1204" s="345" t="s">
        <v>1049</v>
      </c>
      <c r="D1204" s="345" t="s">
        <v>2533</v>
      </c>
      <c r="E1204" s="345">
        <v>100</v>
      </c>
      <c r="F1204" s="345">
        <v>100</v>
      </c>
      <c r="G1204" s="345" t="s">
        <v>2394</v>
      </c>
      <c r="H1204" s="344"/>
    </row>
    <row r="1205" spans="1:8" s="339" customFormat="1">
      <c r="A1205" s="344">
        <v>3</v>
      </c>
      <c r="B1205" s="344"/>
      <c r="C1205" s="345" t="s">
        <v>627</v>
      </c>
      <c r="D1205" s="345" t="s">
        <v>2533</v>
      </c>
      <c r="E1205" s="345">
        <v>150</v>
      </c>
      <c r="F1205" s="345">
        <v>150</v>
      </c>
      <c r="G1205" s="345" t="s">
        <v>2394</v>
      </c>
      <c r="H1205" s="344"/>
    </row>
    <row r="1206" spans="1:8" s="339" customFormat="1">
      <c r="A1206" s="344">
        <v>4</v>
      </c>
      <c r="B1206" s="344"/>
      <c r="C1206" s="345" t="s">
        <v>2395</v>
      </c>
      <c r="D1206" s="345" t="s">
        <v>2533</v>
      </c>
      <c r="E1206" s="345">
        <v>400</v>
      </c>
      <c r="F1206" s="345">
        <v>400</v>
      </c>
      <c r="G1206" s="345" t="s">
        <v>2394</v>
      </c>
      <c r="H1206" s="344"/>
    </row>
    <row r="1207" spans="1:8" s="339" customFormat="1">
      <c r="A1207" s="344">
        <v>5</v>
      </c>
      <c r="B1207" s="344"/>
      <c r="C1207" s="345" t="s">
        <v>2396</v>
      </c>
      <c r="D1207" s="345" t="s">
        <v>2533</v>
      </c>
      <c r="E1207" s="345" t="s">
        <v>513</v>
      </c>
      <c r="F1207" s="345">
        <v>600</v>
      </c>
      <c r="G1207" s="345" t="s">
        <v>2394</v>
      </c>
      <c r="H1207" s="344"/>
    </row>
    <row r="1208" spans="1:8" s="339" customFormat="1">
      <c r="A1208" s="344">
        <v>6</v>
      </c>
      <c r="B1208" s="344"/>
      <c r="C1208" s="345" t="s">
        <v>2397</v>
      </c>
      <c r="D1208" s="345" t="s">
        <v>2533</v>
      </c>
      <c r="E1208" s="345" t="s">
        <v>513</v>
      </c>
      <c r="F1208" s="345">
        <v>200</v>
      </c>
      <c r="G1208" s="345" t="s">
        <v>2394</v>
      </c>
      <c r="H1208" s="344"/>
    </row>
    <row r="1209" spans="1:8" s="339" customFormat="1">
      <c r="A1209" s="344">
        <v>7</v>
      </c>
      <c r="B1209" s="344"/>
      <c r="C1209" s="345" t="s">
        <v>2398</v>
      </c>
      <c r="D1209" s="345" t="s">
        <v>2533</v>
      </c>
      <c r="E1209" s="345" t="s">
        <v>513</v>
      </c>
      <c r="F1209" s="345">
        <v>400</v>
      </c>
      <c r="G1209" s="345" t="s">
        <v>2394</v>
      </c>
      <c r="H1209" s="344"/>
    </row>
    <row r="1210" spans="1:8" s="339" customFormat="1">
      <c r="A1210" s="344">
        <v>8</v>
      </c>
      <c r="B1210" s="348" t="s">
        <v>648</v>
      </c>
      <c r="C1210" s="345" t="s">
        <v>2399</v>
      </c>
      <c r="D1210" s="345" t="s">
        <v>2533</v>
      </c>
      <c r="E1210" s="345">
        <v>50</v>
      </c>
      <c r="F1210" s="345" t="s">
        <v>513</v>
      </c>
      <c r="G1210" s="345" t="s">
        <v>2394</v>
      </c>
      <c r="H1210" s="344"/>
    </row>
    <row r="1211" spans="1:8" s="339" customFormat="1">
      <c r="A1211" s="344">
        <v>9</v>
      </c>
      <c r="B1211" s="348"/>
      <c r="C1211" s="345" t="s">
        <v>3309</v>
      </c>
      <c r="D1211" s="345" t="s">
        <v>2533</v>
      </c>
      <c r="E1211" s="345">
        <v>50</v>
      </c>
      <c r="F1211" s="345" t="s">
        <v>513</v>
      </c>
      <c r="G1211" s="345" t="s">
        <v>2394</v>
      </c>
      <c r="H1211" s="344"/>
    </row>
    <row r="1212" spans="1:8" s="339" customFormat="1">
      <c r="A1212" s="344">
        <v>10</v>
      </c>
      <c r="B1212" s="348" t="s">
        <v>608</v>
      </c>
      <c r="C1212" s="345" t="s">
        <v>2256</v>
      </c>
      <c r="D1212" s="345" t="s">
        <v>2533</v>
      </c>
      <c r="E1212" s="349" t="s">
        <v>513</v>
      </c>
      <c r="F1212" s="349">
        <v>200</v>
      </c>
      <c r="G1212" s="345" t="s">
        <v>2394</v>
      </c>
      <c r="H1212" s="344"/>
    </row>
    <row r="1213" spans="1:8" s="339" customFormat="1">
      <c r="A1213" s="344">
        <v>11</v>
      </c>
      <c r="B1213" s="348"/>
      <c r="C1213" s="345" t="s">
        <v>2257</v>
      </c>
      <c r="D1213" s="345" t="s">
        <v>2533</v>
      </c>
      <c r="E1213" s="349"/>
      <c r="F1213" s="349"/>
      <c r="G1213" s="345" t="s">
        <v>2394</v>
      </c>
      <c r="H1213" s="344"/>
    </row>
    <row r="1214" spans="1:8" s="339" customFormat="1">
      <c r="A1214" s="344">
        <v>12</v>
      </c>
      <c r="B1214" s="345" t="s">
        <v>667</v>
      </c>
      <c r="C1214" s="345" t="s">
        <v>1024</v>
      </c>
      <c r="D1214" s="345" t="s">
        <v>2533</v>
      </c>
      <c r="E1214" s="345">
        <v>400</v>
      </c>
      <c r="F1214" s="345" t="s">
        <v>513</v>
      </c>
      <c r="G1214" s="345" t="s">
        <v>2394</v>
      </c>
      <c r="H1214" s="344"/>
    </row>
    <row r="1215" spans="1:8" s="339" customFormat="1">
      <c r="A1215" s="348">
        <v>13</v>
      </c>
      <c r="B1215" s="349" t="s">
        <v>2400</v>
      </c>
      <c r="C1215" s="345" t="s">
        <v>789</v>
      </c>
      <c r="D1215" s="345" t="s">
        <v>2533</v>
      </c>
      <c r="E1215" s="345" t="s">
        <v>513</v>
      </c>
      <c r="F1215" s="345">
        <v>200</v>
      </c>
      <c r="G1215" s="345" t="s">
        <v>2394</v>
      </c>
      <c r="H1215" s="344"/>
    </row>
    <row r="1216" spans="1:8" s="339" customFormat="1">
      <c r="A1216" s="348"/>
      <c r="B1216" s="349"/>
      <c r="C1216" s="345" t="s">
        <v>1024</v>
      </c>
      <c r="D1216" s="345" t="s">
        <v>2533</v>
      </c>
      <c r="E1216" s="345">
        <v>400</v>
      </c>
      <c r="F1216" s="345">
        <v>400</v>
      </c>
      <c r="G1216" s="345" t="s">
        <v>2394</v>
      </c>
      <c r="H1216" s="344"/>
    </row>
    <row r="1217" spans="1:8" s="339" customFormat="1" ht="24">
      <c r="A1217" s="344">
        <v>14</v>
      </c>
      <c r="B1217" s="344"/>
      <c r="C1217" s="345" t="s">
        <v>2401</v>
      </c>
      <c r="D1217" s="345" t="s">
        <v>2533</v>
      </c>
      <c r="E1217" s="345">
        <v>500</v>
      </c>
      <c r="F1217" s="345" t="s">
        <v>513</v>
      </c>
      <c r="G1217" s="345" t="s">
        <v>2394</v>
      </c>
      <c r="H1217" s="344"/>
    </row>
    <row r="1218" spans="1:8" s="339" customFormat="1">
      <c r="A1218" s="344">
        <v>15</v>
      </c>
      <c r="B1218" s="344"/>
      <c r="C1218" s="345" t="s">
        <v>2402</v>
      </c>
      <c r="D1218" s="345" t="s">
        <v>2533</v>
      </c>
      <c r="E1218" s="345" t="s">
        <v>513</v>
      </c>
      <c r="F1218" s="345">
        <v>400</v>
      </c>
      <c r="G1218" s="345" t="s">
        <v>2394</v>
      </c>
      <c r="H1218" s="344"/>
    </row>
    <row r="1219" spans="1:8" s="339" customFormat="1" ht="24">
      <c r="A1219" s="348">
        <v>16</v>
      </c>
      <c r="B1219" s="349" t="s">
        <v>2403</v>
      </c>
      <c r="C1219" s="345" t="s">
        <v>3310</v>
      </c>
      <c r="D1219" s="345" t="s">
        <v>2533</v>
      </c>
      <c r="E1219" s="345">
        <v>2000</v>
      </c>
      <c r="F1219" s="345" t="s">
        <v>513</v>
      </c>
      <c r="G1219" s="345" t="s">
        <v>2394</v>
      </c>
      <c r="H1219" s="344"/>
    </row>
    <row r="1220" spans="1:8" s="339" customFormat="1" ht="36">
      <c r="A1220" s="348"/>
      <c r="B1220" s="349"/>
      <c r="C1220" s="345" t="s">
        <v>3311</v>
      </c>
      <c r="D1220" s="345" t="s">
        <v>2533</v>
      </c>
      <c r="E1220" s="345" t="s">
        <v>513</v>
      </c>
      <c r="F1220" s="345" t="s">
        <v>513</v>
      </c>
      <c r="G1220" s="345" t="s">
        <v>2394</v>
      </c>
      <c r="H1220" s="344"/>
    </row>
    <row r="1221" spans="1:8" s="339" customFormat="1" ht="36">
      <c r="A1221" s="348"/>
      <c r="B1221" s="349"/>
      <c r="C1221" s="345" t="s">
        <v>3312</v>
      </c>
      <c r="D1221" s="345" t="s">
        <v>2533</v>
      </c>
      <c r="E1221" s="345">
        <v>500</v>
      </c>
      <c r="F1221" s="345" t="s">
        <v>513</v>
      </c>
      <c r="G1221" s="345" t="s">
        <v>2394</v>
      </c>
      <c r="H1221" s="344"/>
    </row>
    <row r="1222" spans="1:8" s="339" customFormat="1" ht="36">
      <c r="A1222" s="348"/>
      <c r="B1222" s="349"/>
      <c r="C1222" s="345" t="s">
        <v>3313</v>
      </c>
      <c r="D1222" s="345" t="s">
        <v>2533</v>
      </c>
      <c r="E1222" s="345" t="s">
        <v>513</v>
      </c>
      <c r="F1222" s="345" t="s">
        <v>513</v>
      </c>
      <c r="G1222" s="345" t="s">
        <v>2394</v>
      </c>
      <c r="H1222" s="344"/>
    </row>
    <row r="1223" spans="1:8" s="339" customFormat="1" ht="60">
      <c r="A1223" s="348">
        <v>17</v>
      </c>
      <c r="B1223" s="349" t="s">
        <v>2404</v>
      </c>
      <c r="C1223" s="345" t="s">
        <v>3314</v>
      </c>
      <c r="D1223" s="345" t="s">
        <v>2533</v>
      </c>
      <c r="E1223" s="345">
        <v>2000</v>
      </c>
      <c r="F1223" s="345">
        <v>2000</v>
      </c>
      <c r="G1223" s="345" t="s">
        <v>2394</v>
      </c>
      <c r="H1223" s="344"/>
    </row>
    <row r="1224" spans="1:8" s="339" customFormat="1" ht="36">
      <c r="A1224" s="348"/>
      <c r="B1224" s="349"/>
      <c r="C1224" s="345" t="s">
        <v>3311</v>
      </c>
      <c r="D1224" s="345" t="s">
        <v>2533</v>
      </c>
      <c r="E1224" s="345" t="s">
        <v>513</v>
      </c>
      <c r="F1224" s="345" t="s">
        <v>513</v>
      </c>
      <c r="G1224" s="345" t="s">
        <v>2394</v>
      </c>
      <c r="H1224" s="344"/>
    </row>
    <row r="1225" spans="1:8" s="339" customFormat="1" ht="72">
      <c r="A1225" s="348"/>
      <c r="B1225" s="349"/>
      <c r="C1225" s="345" t="s">
        <v>3315</v>
      </c>
      <c r="D1225" s="345" t="s">
        <v>2533</v>
      </c>
      <c r="E1225" s="345">
        <v>500</v>
      </c>
      <c r="F1225" s="345" t="s">
        <v>513</v>
      </c>
      <c r="G1225" s="345" t="s">
        <v>2394</v>
      </c>
      <c r="H1225" s="344"/>
    </row>
    <row r="1226" spans="1:8" s="339" customFormat="1" ht="48">
      <c r="A1226" s="348"/>
      <c r="B1226" s="349"/>
      <c r="C1226" s="345" t="s">
        <v>3316</v>
      </c>
      <c r="D1226" s="345" t="s">
        <v>2533</v>
      </c>
      <c r="E1226" s="345" t="s">
        <v>513</v>
      </c>
      <c r="F1226" s="345" t="s">
        <v>513</v>
      </c>
      <c r="G1226" s="345" t="s">
        <v>2394</v>
      </c>
      <c r="H1226" s="344"/>
    </row>
    <row r="1227" spans="1:8" s="339" customFormat="1" ht="36">
      <c r="A1227" s="348"/>
      <c r="B1227" s="349"/>
      <c r="C1227" s="345" t="s">
        <v>3317</v>
      </c>
      <c r="D1227" s="345" t="s">
        <v>2533</v>
      </c>
      <c r="E1227" s="345">
        <v>1000</v>
      </c>
      <c r="F1227" s="345">
        <v>1000</v>
      </c>
      <c r="G1227" s="345" t="s">
        <v>2394</v>
      </c>
      <c r="H1227" s="344"/>
    </row>
    <row r="1228" spans="1:8" s="339" customFormat="1">
      <c r="A1228" s="348" t="s">
        <v>1280</v>
      </c>
      <c r="B1228" s="348" t="s">
        <v>2224</v>
      </c>
      <c r="C1228" s="348"/>
      <c r="D1228" s="348"/>
      <c r="E1228" s="345">
        <v>3350</v>
      </c>
      <c r="F1228" s="345">
        <v>3650</v>
      </c>
      <c r="G1228" s="345" t="s">
        <v>720</v>
      </c>
      <c r="H1228" s="344" t="s">
        <v>1721</v>
      </c>
    </row>
    <row r="1229" spans="1:8" s="339" customFormat="1">
      <c r="A1229" s="348"/>
      <c r="B1229" s="349" t="s">
        <v>2223</v>
      </c>
      <c r="C1229" s="349"/>
      <c r="D1229" s="349"/>
      <c r="E1229" s="345">
        <v>8300</v>
      </c>
      <c r="F1229" s="345">
        <v>6100</v>
      </c>
      <c r="G1229" s="345" t="s">
        <v>720</v>
      </c>
      <c r="H1229" s="344" t="s">
        <v>2405</v>
      </c>
    </row>
    <row r="1230" spans="1:8" s="339" customFormat="1">
      <c r="A1230" s="390" t="s">
        <v>3242</v>
      </c>
      <c r="B1230" s="405"/>
      <c r="C1230" s="405"/>
      <c r="D1230" s="405"/>
      <c r="E1230" s="405"/>
      <c r="F1230" s="405"/>
      <c r="G1230" s="405"/>
      <c r="H1230" s="391"/>
    </row>
    <row r="1231" spans="1:8" s="339" customFormat="1"/>
    <row r="1232" spans="1:8" s="339" customFormat="1"/>
    <row r="1233" spans="1:14" s="339" customFormat="1" ht="20.25">
      <c r="A1233" s="541" t="s">
        <v>2534</v>
      </c>
      <c r="B1233" s="541"/>
      <c r="C1233" s="541"/>
      <c r="D1233" s="541"/>
      <c r="E1233" s="541"/>
      <c r="F1233" s="541"/>
      <c r="G1233" s="541"/>
      <c r="H1233" s="541"/>
      <c r="I1233" s="541"/>
      <c r="J1233" s="541"/>
      <c r="K1233" s="541"/>
    </row>
    <row r="1234" spans="1:14" s="339" customFormat="1">
      <c r="A1234" s="340" t="s">
        <v>594</v>
      </c>
      <c r="B1234" s="340" t="s">
        <v>595</v>
      </c>
      <c r="C1234" s="340" t="s">
        <v>596</v>
      </c>
      <c r="D1234" s="340" t="s">
        <v>597</v>
      </c>
      <c r="E1234" s="492" t="s">
        <v>1266</v>
      </c>
      <c r="F1234" s="542"/>
      <c r="G1234" s="542"/>
      <c r="H1234" s="542"/>
      <c r="I1234" s="493"/>
      <c r="J1234" s="341" t="s">
        <v>1267</v>
      </c>
      <c r="K1234" s="340" t="s">
        <v>2303</v>
      </c>
    </row>
    <row r="1235" spans="1:14" s="339" customFormat="1" ht="36">
      <c r="A1235" s="340"/>
      <c r="B1235" s="340"/>
      <c r="C1235" s="340"/>
      <c r="D1235" s="340"/>
      <c r="E1235" s="79" t="s">
        <v>2535</v>
      </c>
      <c r="F1235" s="79" t="s">
        <v>2536</v>
      </c>
      <c r="G1235" s="79" t="s">
        <v>2537</v>
      </c>
      <c r="H1235" s="79" t="s">
        <v>2538</v>
      </c>
      <c r="I1235" s="543" t="s">
        <v>2539</v>
      </c>
      <c r="J1235" s="343"/>
      <c r="K1235" s="340"/>
    </row>
    <row r="1236" spans="1:14" s="339" customFormat="1">
      <c r="A1236" s="116">
        <v>1</v>
      </c>
      <c r="B1236" s="544"/>
      <c r="C1236" s="116" t="s">
        <v>1770</v>
      </c>
      <c r="D1236" s="116" t="s">
        <v>2540</v>
      </c>
      <c r="E1236" s="545">
        <v>300</v>
      </c>
      <c r="F1236" s="545"/>
      <c r="G1236" s="545"/>
      <c r="H1236" s="545"/>
      <c r="I1236" s="545"/>
      <c r="J1236" s="345" t="s">
        <v>2394</v>
      </c>
      <c r="K1236" s="446"/>
      <c r="L1236" s="470"/>
      <c r="M1236" s="470"/>
      <c r="N1236" s="470"/>
    </row>
    <row r="1237" spans="1:14" s="339" customFormat="1">
      <c r="A1237" s="116">
        <v>2</v>
      </c>
      <c r="B1237" s="544"/>
      <c r="C1237" s="116" t="s">
        <v>760</v>
      </c>
      <c r="D1237" s="116" t="s">
        <v>2540</v>
      </c>
      <c r="E1237" s="545">
        <v>2000</v>
      </c>
      <c r="F1237" s="545"/>
      <c r="G1237" s="545"/>
      <c r="H1237" s="545"/>
      <c r="I1237" s="545"/>
      <c r="J1237" s="345" t="s">
        <v>2394</v>
      </c>
      <c r="K1237" s="446"/>
      <c r="L1237" s="470"/>
      <c r="M1237" s="470"/>
      <c r="N1237" s="470"/>
    </row>
    <row r="1238" spans="1:14" s="339" customFormat="1" ht="24">
      <c r="A1238" s="191">
        <v>3</v>
      </c>
      <c r="B1238" s="191" t="s">
        <v>856</v>
      </c>
      <c r="C1238" s="116" t="s">
        <v>1240</v>
      </c>
      <c r="D1238" s="116" t="s">
        <v>2540</v>
      </c>
      <c r="E1238" s="116">
        <v>600</v>
      </c>
      <c r="F1238" s="116">
        <v>600</v>
      </c>
      <c r="G1238" s="116">
        <v>600</v>
      </c>
      <c r="H1238" s="116">
        <v>600</v>
      </c>
      <c r="I1238" s="116">
        <v>600</v>
      </c>
      <c r="J1238" s="345" t="s">
        <v>2394</v>
      </c>
      <c r="K1238" s="116"/>
      <c r="L1238" s="546"/>
      <c r="M1238" s="546"/>
      <c r="N1238" s="470"/>
    </row>
    <row r="1239" spans="1:14" s="339" customFormat="1">
      <c r="A1239" s="191"/>
      <c r="B1239" s="191"/>
      <c r="C1239" s="116" t="s">
        <v>1570</v>
      </c>
      <c r="D1239" s="116" t="s">
        <v>2540</v>
      </c>
      <c r="E1239" s="116">
        <v>300</v>
      </c>
      <c r="F1239" s="116" t="s">
        <v>513</v>
      </c>
      <c r="G1239" s="116">
        <v>300</v>
      </c>
      <c r="H1239" s="116" t="s">
        <v>513</v>
      </c>
      <c r="I1239" s="116">
        <v>300</v>
      </c>
      <c r="J1239" s="345" t="s">
        <v>2394</v>
      </c>
      <c r="K1239" s="116"/>
      <c r="L1239" s="546"/>
      <c r="M1239" s="546"/>
      <c r="N1239" s="470"/>
    </row>
    <row r="1240" spans="1:14" s="339" customFormat="1">
      <c r="A1240" s="191"/>
      <c r="B1240" s="191"/>
      <c r="C1240" s="116" t="s">
        <v>2541</v>
      </c>
      <c r="D1240" s="116" t="s">
        <v>2540</v>
      </c>
      <c r="E1240" s="116">
        <v>300</v>
      </c>
      <c r="F1240" s="116" t="s">
        <v>513</v>
      </c>
      <c r="G1240" s="116" t="s">
        <v>513</v>
      </c>
      <c r="H1240" s="116" t="s">
        <v>513</v>
      </c>
      <c r="I1240" s="116">
        <v>300</v>
      </c>
      <c r="J1240" s="345" t="s">
        <v>2394</v>
      </c>
      <c r="K1240" s="116"/>
      <c r="L1240" s="546"/>
      <c r="M1240" s="546"/>
      <c r="N1240" s="470"/>
    </row>
    <row r="1241" spans="1:14" s="339" customFormat="1">
      <c r="A1241" s="191"/>
      <c r="B1241" s="191"/>
      <c r="C1241" s="116" t="s">
        <v>1511</v>
      </c>
      <c r="D1241" s="116" t="s">
        <v>2540</v>
      </c>
      <c r="E1241" s="116">
        <v>200</v>
      </c>
      <c r="F1241" s="116">
        <v>200</v>
      </c>
      <c r="G1241" s="116">
        <v>200</v>
      </c>
      <c r="H1241" s="116" t="s">
        <v>513</v>
      </c>
      <c r="I1241" s="116" t="s">
        <v>513</v>
      </c>
      <c r="J1241" s="345" t="s">
        <v>2394</v>
      </c>
      <c r="K1241" s="116"/>
      <c r="L1241" s="546"/>
      <c r="M1241" s="546"/>
      <c r="N1241" s="470"/>
    </row>
    <row r="1242" spans="1:14" s="339" customFormat="1" ht="24">
      <c r="A1242" s="191"/>
      <c r="B1242" s="191"/>
      <c r="C1242" s="116" t="s">
        <v>2542</v>
      </c>
      <c r="D1242" s="116" t="s">
        <v>2540</v>
      </c>
      <c r="E1242" s="116">
        <v>600</v>
      </c>
      <c r="F1242" s="116">
        <v>600</v>
      </c>
      <c r="G1242" s="116">
        <v>600</v>
      </c>
      <c r="H1242" s="116" t="s">
        <v>513</v>
      </c>
      <c r="I1242" s="116" t="s">
        <v>513</v>
      </c>
      <c r="J1242" s="345" t="s">
        <v>2394</v>
      </c>
      <c r="K1242" s="116"/>
      <c r="L1242" s="546"/>
      <c r="M1242" s="546"/>
      <c r="N1242" s="470"/>
    </row>
    <row r="1243" spans="1:14" s="339" customFormat="1">
      <c r="A1243" s="191"/>
      <c r="B1243" s="191"/>
      <c r="C1243" s="116" t="s">
        <v>2506</v>
      </c>
      <c r="D1243" s="116" t="s">
        <v>2540</v>
      </c>
      <c r="E1243" s="116">
        <v>300</v>
      </c>
      <c r="F1243" s="116">
        <v>300</v>
      </c>
      <c r="G1243" s="116">
        <v>300</v>
      </c>
      <c r="H1243" s="116">
        <v>300</v>
      </c>
      <c r="I1243" s="116">
        <v>300</v>
      </c>
      <c r="J1243" s="345" t="s">
        <v>2394</v>
      </c>
      <c r="K1243" s="116"/>
      <c r="L1243" s="546"/>
      <c r="M1243" s="546"/>
      <c r="N1243" s="470"/>
    </row>
    <row r="1244" spans="1:14" s="339" customFormat="1" ht="24">
      <c r="A1244" s="191"/>
      <c r="B1244" s="191"/>
      <c r="C1244" s="116" t="s">
        <v>2543</v>
      </c>
      <c r="D1244" s="116" t="s">
        <v>2540</v>
      </c>
      <c r="E1244" s="116">
        <v>150</v>
      </c>
      <c r="F1244" s="116">
        <v>150</v>
      </c>
      <c r="G1244" s="116">
        <v>150</v>
      </c>
      <c r="H1244" s="116">
        <v>150</v>
      </c>
      <c r="I1244" s="116">
        <v>150</v>
      </c>
      <c r="J1244" s="345" t="s">
        <v>2394</v>
      </c>
      <c r="K1244" s="116"/>
      <c r="L1244" s="546"/>
      <c r="M1244" s="546"/>
      <c r="N1244" s="470"/>
    </row>
    <row r="1245" spans="1:14" s="339" customFormat="1" ht="24">
      <c r="A1245" s="191"/>
      <c r="B1245" s="191"/>
      <c r="C1245" s="116" t="s">
        <v>2544</v>
      </c>
      <c r="D1245" s="116" t="s">
        <v>2540</v>
      </c>
      <c r="E1245" s="116">
        <v>150</v>
      </c>
      <c r="F1245" s="116">
        <v>150</v>
      </c>
      <c r="G1245" s="116">
        <v>150</v>
      </c>
      <c r="H1245" s="116">
        <v>150</v>
      </c>
      <c r="I1245" s="116">
        <v>150</v>
      </c>
      <c r="J1245" s="345" t="s">
        <v>2394</v>
      </c>
      <c r="K1245" s="116"/>
      <c r="L1245" s="546"/>
      <c r="M1245" s="546"/>
      <c r="N1245" s="470"/>
    </row>
    <row r="1246" spans="1:14" s="339" customFormat="1" ht="24">
      <c r="A1246" s="191"/>
      <c r="B1246" s="191"/>
      <c r="C1246" s="116" t="s">
        <v>2545</v>
      </c>
      <c r="D1246" s="116" t="s">
        <v>2540</v>
      </c>
      <c r="E1246" s="116">
        <v>150</v>
      </c>
      <c r="F1246" s="116">
        <v>150</v>
      </c>
      <c r="G1246" s="116">
        <v>150</v>
      </c>
      <c r="H1246" s="116">
        <v>150</v>
      </c>
      <c r="I1246" s="116">
        <v>150</v>
      </c>
      <c r="J1246" s="345" t="s">
        <v>2394</v>
      </c>
      <c r="K1246" s="116"/>
      <c r="L1246" s="546"/>
      <c r="M1246" s="546"/>
      <c r="N1246" s="470"/>
    </row>
    <row r="1247" spans="1:14" s="339" customFormat="1">
      <c r="A1247" s="191"/>
      <c r="B1247" s="191"/>
      <c r="C1247" s="116" t="s">
        <v>2546</v>
      </c>
      <c r="D1247" s="116" t="s">
        <v>2540</v>
      </c>
      <c r="E1247" s="116" t="s">
        <v>513</v>
      </c>
      <c r="F1247" s="116">
        <v>200</v>
      </c>
      <c r="G1247" s="116">
        <v>200</v>
      </c>
      <c r="H1247" s="116" t="s">
        <v>513</v>
      </c>
      <c r="I1247" s="116" t="s">
        <v>513</v>
      </c>
      <c r="J1247" s="345" t="s">
        <v>2394</v>
      </c>
      <c r="K1247" s="116"/>
      <c r="L1247" s="546"/>
      <c r="M1247" s="546"/>
      <c r="N1247" s="470"/>
    </row>
    <row r="1248" spans="1:14" s="339" customFormat="1">
      <c r="A1248" s="191"/>
      <c r="B1248" s="191"/>
      <c r="C1248" s="116" t="s">
        <v>2547</v>
      </c>
      <c r="D1248" s="116" t="s">
        <v>2540</v>
      </c>
      <c r="E1248" s="116" t="s">
        <v>513</v>
      </c>
      <c r="F1248" s="116">
        <v>200</v>
      </c>
      <c r="G1248" s="116">
        <v>200</v>
      </c>
      <c r="H1248" s="116" t="s">
        <v>513</v>
      </c>
      <c r="I1248" s="116" t="s">
        <v>513</v>
      </c>
      <c r="J1248" s="345" t="s">
        <v>2394</v>
      </c>
      <c r="K1248" s="116"/>
      <c r="L1248" s="546"/>
      <c r="M1248" s="546"/>
      <c r="N1248" s="470"/>
    </row>
    <row r="1249" spans="1:14" s="339" customFormat="1">
      <c r="A1249" s="191"/>
      <c r="B1249" s="191"/>
      <c r="C1249" s="116" t="s">
        <v>2548</v>
      </c>
      <c r="D1249" s="116" t="s">
        <v>2540</v>
      </c>
      <c r="E1249" s="116" t="s">
        <v>513</v>
      </c>
      <c r="F1249" s="116">
        <v>200</v>
      </c>
      <c r="G1249" s="116">
        <v>200</v>
      </c>
      <c r="H1249" s="116" t="s">
        <v>513</v>
      </c>
      <c r="I1249" s="116" t="s">
        <v>513</v>
      </c>
      <c r="J1249" s="345" t="s">
        <v>2394</v>
      </c>
      <c r="K1249" s="116"/>
      <c r="L1249" s="546"/>
      <c r="M1249" s="546"/>
      <c r="N1249" s="470"/>
    </row>
    <row r="1250" spans="1:14" s="339" customFormat="1" ht="24">
      <c r="A1250" s="191"/>
      <c r="B1250" s="191"/>
      <c r="C1250" s="116" t="s">
        <v>2549</v>
      </c>
      <c r="D1250" s="116" t="s">
        <v>2540</v>
      </c>
      <c r="E1250" s="116" t="s">
        <v>513</v>
      </c>
      <c r="F1250" s="116">
        <v>250</v>
      </c>
      <c r="G1250" s="116">
        <v>250</v>
      </c>
      <c r="H1250" s="116" t="s">
        <v>513</v>
      </c>
      <c r="I1250" s="116" t="s">
        <v>513</v>
      </c>
      <c r="J1250" s="345" t="s">
        <v>2394</v>
      </c>
      <c r="K1250" s="116"/>
      <c r="L1250" s="546"/>
      <c r="M1250" s="546"/>
      <c r="N1250" s="470"/>
    </row>
    <row r="1251" spans="1:14" s="339" customFormat="1">
      <c r="A1251" s="191"/>
      <c r="B1251" s="191"/>
      <c r="C1251" s="116" t="s">
        <v>2550</v>
      </c>
      <c r="D1251" s="116" t="s">
        <v>2540</v>
      </c>
      <c r="E1251" s="116" t="s">
        <v>513</v>
      </c>
      <c r="F1251" s="116">
        <v>1000</v>
      </c>
      <c r="G1251" s="116">
        <v>1000</v>
      </c>
      <c r="H1251" s="116" t="s">
        <v>513</v>
      </c>
      <c r="I1251" s="116" t="s">
        <v>513</v>
      </c>
      <c r="J1251" s="345" t="s">
        <v>2394</v>
      </c>
      <c r="K1251" s="116"/>
      <c r="L1251" s="546"/>
      <c r="M1251" s="546"/>
      <c r="N1251" s="470"/>
    </row>
    <row r="1252" spans="1:14" s="339" customFormat="1">
      <c r="A1252" s="191"/>
      <c r="B1252" s="191"/>
      <c r="C1252" s="79" t="s">
        <v>2551</v>
      </c>
      <c r="D1252" s="116" t="s">
        <v>2540</v>
      </c>
      <c r="E1252" s="79">
        <f>SUM(E1238:E1251)</f>
        <v>2750</v>
      </c>
      <c r="F1252" s="79">
        <f>SUM(F1238:F1251)</f>
        <v>4000</v>
      </c>
      <c r="G1252" s="79">
        <f>SUM(G1238:G1251)</f>
        <v>4300</v>
      </c>
      <c r="H1252" s="79">
        <f>SUM(H1238:H1251)</f>
        <v>1350</v>
      </c>
      <c r="I1252" s="547">
        <f>SUM(I1238:I1251)</f>
        <v>1950</v>
      </c>
      <c r="J1252" s="345" t="s">
        <v>720</v>
      </c>
      <c r="K1252" s="345" t="s">
        <v>948</v>
      </c>
      <c r="L1252" s="546"/>
      <c r="M1252" s="546"/>
      <c r="N1252" s="470"/>
    </row>
    <row r="1253" spans="1:14" s="339" customFormat="1">
      <c r="A1253" s="341" t="s">
        <v>594</v>
      </c>
      <c r="B1253" s="340" t="s">
        <v>595</v>
      </c>
      <c r="C1253" s="467" t="s">
        <v>596</v>
      </c>
      <c r="D1253" s="341" t="s">
        <v>597</v>
      </c>
      <c r="E1253" s="492" t="s">
        <v>1266</v>
      </c>
      <c r="F1253" s="542"/>
      <c r="G1253" s="493"/>
      <c r="H1253" s="340" t="s">
        <v>1267</v>
      </c>
      <c r="I1253" s="368" t="s">
        <v>2303</v>
      </c>
      <c r="J1253" s="548" t="s">
        <v>513</v>
      </c>
      <c r="K1253" s="549"/>
      <c r="L1253" s="470"/>
      <c r="M1253" s="470"/>
      <c r="N1253" s="470"/>
    </row>
    <row r="1254" spans="1:14" s="339" customFormat="1" ht="24">
      <c r="A1254" s="472"/>
      <c r="B1254" s="340"/>
      <c r="C1254" s="468"/>
      <c r="D1254" s="472"/>
      <c r="E1254" s="491" t="s">
        <v>2552</v>
      </c>
      <c r="F1254" s="543" t="s">
        <v>2553</v>
      </c>
      <c r="G1254" s="550"/>
      <c r="H1254" s="340"/>
      <c r="I1254" s="368"/>
      <c r="J1254" s="551"/>
      <c r="K1254" s="552"/>
      <c r="L1254" s="470"/>
    </row>
    <row r="1255" spans="1:14" s="339" customFormat="1" ht="36">
      <c r="A1255" s="343"/>
      <c r="B1255" s="340"/>
      <c r="C1255" s="488"/>
      <c r="D1255" s="343"/>
      <c r="E1255" s="498"/>
      <c r="F1255" s="79" t="s">
        <v>2554</v>
      </c>
      <c r="G1255" s="79" t="s">
        <v>2555</v>
      </c>
      <c r="H1255" s="340"/>
      <c r="I1255" s="368"/>
      <c r="J1255" s="551"/>
      <c r="K1255" s="552"/>
      <c r="L1255" s="470"/>
    </row>
    <row r="1256" spans="1:14" s="339" customFormat="1" ht="36">
      <c r="A1256" s="191">
        <v>4</v>
      </c>
      <c r="B1256" s="191" t="s">
        <v>2556</v>
      </c>
      <c r="C1256" s="116" t="s">
        <v>2557</v>
      </c>
      <c r="D1256" s="116" t="s">
        <v>2540</v>
      </c>
      <c r="E1256" s="116">
        <v>1344</v>
      </c>
      <c r="F1256" s="116" t="s">
        <v>513</v>
      </c>
      <c r="G1256" s="116" t="s">
        <v>513</v>
      </c>
      <c r="H1256" s="345" t="s">
        <v>2394</v>
      </c>
      <c r="I1256" s="99"/>
      <c r="J1256" s="551"/>
      <c r="K1256" s="552"/>
      <c r="L1256" s="470"/>
    </row>
    <row r="1257" spans="1:14" s="339" customFormat="1" ht="48">
      <c r="A1257" s="191"/>
      <c r="B1257" s="191"/>
      <c r="C1257" s="116" t="s">
        <v>2558</v>
      </c>
      <c r="D1257" s="116" t="s">
        <v>2540</v>
      </c>
      <c r="E1257" s="116">
        <v>150</v>
      </c>
      <c r="F1257" s="116" t="s">
        <v>513</v>
      </c>
      <c r="G1257" s="116" t="s">
        <v>513</v>
      </c>
      <c r="H1257" s="345" t="s">
        <v>2394</v>
      </c>
      <c r="I1257" s="99"/>
      <c r="J1257" s="551"/>
      <c r="K1257" s="552"/>
      <c r="L1257" s="470"/>
    </row>
    <row r="1258" spans="1:14" s="339" customFormat="1" ht="36">
      <c r="A1258" s="191"/>
      <c r="B1258" s="191"/>
      <c r="C1258" s="116" t="s">
        <v>2559</v>
      </c>
      <c r="D1258" s="116" t="s">
        <v>2540</v>
      </c>
      <c r="E1258" s="116">
        <v>16476</v>
      </c>
      <c r="F1258" s="116" t="s">
        <v>513</v>
      </c>
      <c r="G1258" s="116" t="s">
        <v>513</v>
      </c>
      <c r="H1258" s="345" t="s">
        <v>2394</v>
      </c>
      <c r="I1258" s="99"/>
      <c r="J1258" s="551"/>
      <c r="K1258" s="552"/>
      <c r="L1258" s="470"/>
    </row>
    <row r="1259" spans="1:14" s="339" customFormat="1" ht="36">
      <c r="A1259" s="191"/>
      <c r="B1259" s="191"/>
      <c r="C1259" s="116" t="s">
        <v>2560</v>
      </c>
      <c r="D1259" s="116" t="s">
        <v>2540</v>
      </c>
      <c r="E1259" s="116">
        <v>50</v>
      </c>
      <c r="F1259" s="116" t="s">
        <v>513</v>
      </c>
      <c r="G1259" s="116" t="s">
        <v>513</v>
      </c>
      <c r="H1259" s="345" t="s">
        <v>2394</v>
      </c>
      <c r="I1259" s="99"/>
      <c r="J1259" s="551"/>
      <c r="K1259" s="552"/>
      <c r="L1259" s="470"/>
    </row>
    <row r="1260" spans="1:14" s="339" customFormat="1" ht="24">
      <c r="A1260" s="191"/>
      <c r="B1260" s="191"/>
      <c r="C1260" s="116" t="s">
        <v>2561</v>
      </c>
      <c r="D1260" s="116" t="s">
        <v>2540</v>
      </c>
      <c r="E1260" s="116">
        <v>336</v>
      </c>
      <c r="F1260" s="116" t="s">
        <v>513</v>
      </c>
      <c r="G1260" s="116" t="s">
        <v>513</v>
      </c>
      <c r="H1260" s="345" t="s">
        <v>2394</v>
      </c>
      <c r="I1260" s="99"/>
      <c r="J1260" s="551"/>
      <c r="K1260" s="552"/>
      <c r="L1260" s="470"/>
    </row>
    <row r="1261" spans="1:14" s="339" customFormat="1" ht="24">
      <c r="A1261" s="191"/>
      <c r="B1261" s="191"/>
      <c r="C1261" s="116" t="s">
        <v>2562</v>
      </c>
      <c r="D1261" s="116" t="s">
        <v>2540</v>
      </c>
      <c r="E1261" s="116">
        <v>50</v>
      </c>
      <c r="F1261" s="116" t="s">
        <v>513</v>
      </c>
      <c r="G1261" s="116" t="s">
        <v>513</v>
      </c>
      <c r="H1261" s="345" t="s">
        <v>2394</v>
      </c>
      <c r="I1261" s="99"/>
      <c r="J1261" s="551"/>
      <c r="K1261" s="552"/>
      <c r="L1261" s="470"/>
    </row>
    <row r="1262" spans="1:14" s="339" customFormat="1" ht="48">
      <c r="A1262" s="191"/>
      <c r="B1262" s="191"/>
      <c r="C1262" s="116" t="s">
        <v>2563</v>
      </c>
      <c r="D1262" s="116" t="s">
        <v>2540</v>
      </c>
      <c r="E1262" s="116">
        <v>400</v>
      </c>
      <c r="F1262" s="116" t="s">
        <v>513</v>
      </c>
      <c r="G1262" s="116" t="s">
        <v>513</v>
      </c>
      <c r="H1262" s="345" t="s">
        <v>2394</v>
      </c>
      <c r="I1262" s="99"/>
      <c r="J1262" s="551"/>
      <c r="K1262" s="552"/>
      <c r="L1262" s="470"/>
    </row>
    <row r="1263" spans="1:14" s="339" customFormat="1">
      <c r="A1263" s="191"/>
      <c r="B1263" s="191"/>
      <c r="C1263" s="116" t="s">
        <v>2564</v>
      </c>
      <c r="D1263" s="116" t="s">
        <v>2540</v>
      </c>
      <c r="E1263" s="116" t="s">
        <v>513</v>
      </c>
      <c r="F1263" s="116" t="s">
        <v>513</v>
      </c>
      <c r="G1263" s="116" t="s">
        <v>513</v>
      </c>
      <c r="H1263" s="345" t="s">
        <v>2394</v>
      </c>
      <c r="I1263" s="99"/>
      <c r="J1263" s="551"/>
      <c r="K1263" s="552"/>
      <c r="L1263" s="470"/>
    </row>
    <row r="1264" spans="1:14" s="339" customFormat="1" ht="24">
      <c r="A1264" s="191"/>
      <c r="B1264" s="191"/>
      <c r="C1264" s="116" t="s">
        <v>2565</v>
      </c>
      <c r="D1264" s="116" t="s">
        <v>2540</v>
      </c>
      <c r="E1264" s="116" t="s">
        <v>513</v>
      </c>
      <c r="F1264" s="116">
        <v>500</v>
      </c>
      <c r="G1264" s="116">
        <v>500</v>
      </c>
      <c r="H1264" s="345" t="s">
        <v>2394</v>
      </c>
      <c r="I1264" s="99"/>
      <c r="J1264" s="551"/>
      <c r="K1264" s="552"/>
      <c r="L1264" s="470"/>
    </row>
    <row r="1265" spans="1:12" s="339" customFormat="1">
      <c r="A1265" s="191"/>
      <c r="B1265" s="191"/>
      <c r="C1265" s="116" t="s">
        <v>705</v>
      </c>
      <c r="D1265" s="116" t="s">
        <v>2540</v>
      </c>
      <c r="E1265" s="116" t="s">
        <v>513</v>
      </c>
      <c r="F1265" s="116">
        <v>1400</v>
      </c>
      <c r="G1265" s="116">
        <v>1400</v>
      </c>
      <c r="H1265" s="345" t="s">
        <v>2394</v>
      </c>
      <c r="I1265" s="99"/>
      <c r="J1265" s="551"/>
      <c r="K1265" s="552"/>
      <c r="L1265" s="470"/>
    </row>
    <row r="1266" spans="1:12" s="339" customFormat="1">
      <c r="A1266" s="191"/>
      <c r="B1266" s="191"/>
      <c r="C1266" s="116" t="s">
        <v>633</v>
      </c>
      <c r="D1266" s="116" t="s">
        <v>2540</v>
      </c>
      <c r="E1266" s="116" t="s">
        <v>513</v>
      </c>
      <c r="F1266" s="116">
        <v>2000</v>
      </c>
      <c r="G1266" s="116">
        <v>2000</v>
      </c>
      <c r="H1266" s="345" t="s">
        <v>2394</v>
      </c>
      <c r="I1266" s="99"/>
      <c r="J1266" s="551"/>
      <c r="K1266" s="552"/>
      <c r="L1266" s="470"/>
    </row>
    <row r="1267" spans="1:12" s="339" customFormat="1">
      <c r="A1267" s="191"/>
      <c r="B1267" s="191"/>
      <c r="C1267" s="116" t="s">
        <v>692</v>
      </c>
      <c r="D1267" s="116" t="s">
        <v>2540</v>
      </c>
      <c r="E1267" s="116" t="s">
        <v>513</v>
      </c>
      <c r="F1267" s="116">
        <v>200</v>
      </c>
      <c r="G1267" s="116" t="s">
        <v>513</v>
      </c>
      <c r="H1267" s="345" t="s">
        <v>2394</v>
      </c>
      <c r="I1267" s="99"/>
      <c r="J1267" s="551"/>
      <c r="K1267" s="552"/>
      <c r="L1267" s="470"/>
    </row>
    <row r="1268" spans="1:12" s="339" customFormat="1" ht="48">
      <c r="A1268" s="195"/>
      <c r="B1268" s="195"/>
      <c r="C1268" s="547" t="s">
        <v>2551</v>
      </c>
      <c r="D1268" s="115" t="s">
        <v>2540</v>
      </c>
      <c r="E1268" s="547" t="s">
        <v>2566</v>
      </c>
      <c r="F1268" s="547">
        <f>SUM(F1256:F1267)</f>
        <v>4100</v>
      </c>
      <c r="G1268" s="547">
        <f>SUM(G1256:G1267)</f>
        <v>3900</v>
      </c>
      <c r="H1268" s="489" t="s">
        <v>720</v>
      </c>
      <c r="I1268" s="547" t="s">
        <v>2567</v>
      </c>
      <c r="J1268" s="553"/>
      <c r="K1268" s="554"/>
      <c r="L1268" s="470"/>
    </row>
    <row r="1269" spans="1:12" s="339" customFormat="1">
      <c r="A1269" s="490" t="s">
        <v>3381</v>
      </c>
      <c r="B1269" s="490"/>
      <c r="C1269" s="490"/>
      <c r="D1269" s="490"/>
      <c r="E1269" s="490"/>
      <c r="F1269" s="490"/>
      <c r="G1269" s="490"/>
      <c r="H1269" s="490"/>
      <c r="I1269" s="490"/>
      <c r="J1269" s="490"/>
      <c r="K1269" s="490"/>
      <c r="L1269" s="470"/>
    </row>
  </sheetData>
  <mergeCells count="957">
    <mergeCell ref="Q142:Q143"/>
    <mergeCell ref="Q530:Q531"/>
    <mergeCell ref="R530:R531"/>
    <mergeCell ref="S1090:S1091"/>
    <mergeCell ref="P142:P143"/>
    <mergeCell ref="L1107:L1108"/>
    <mergeCell ref="L1120:L1121"/>
    <mergeCell ref="M142:M143"/>
    <mergeCell ref="M1099:M1101"/>
    <mergeCell ref="M1102:M1104"/>
    <mergeCell ref="M1105:M1106"/>
    <mergeCell ref="M1107:M1108"/>
    <mergeCell ref="L544:L545"/>
    <mergeCell ref="L548:L551"/>
    <mergeCell ref="L552:L556"/>
    <mergeCell ref="L1090:L1091"/>
    <mergeCell ref="L1099:L1101"/>
    <mergeCell ref="L1102:L1104"/>
    <mergeCell ref="L1105:L1106"/>
    <mergeCell ref="L1089:T1089"/>
    <mergeCell ref="P1090:R1090"/>
    <mergeCell ref="T1090:T1091"/>
    <mergeCell ref="M1036:U1036"/>
    <mergeCell ref="Q1037:S1037"/>
    <mergeCell ref="U1037:U1038"/>
    <mergeCell ref="B330:D331"/>
    <mergeCell ref="B455:D456"/>
    <mergeCell ref="N1037:N1038"/>
    <mergeCell ref="N1042:N1046"/>
    <mergeCell ref="N1061:N1065"/>
    <mergeCell ref="N1071:N1074"/>
    <mergeCell ref="N1090:N1091"/>
    <mergeCell ref="O541:O542"/>
    <mergeCell ref="O1037:O1038"/>
    <mergeCell ref="O1090:O1091"/>
    <mergeCell ref="P541:P542"/>
    <mergeCell ref="P1037:P1038"/>
    <mergeCell ref="M530:M531"/>
    <mergeCell ref="M1037:M1038"/>
    <mergeCell ref="M1042:M1046"/>
    <mergeCell ref="M1061:M1064"/>
    <mergeCell ref="M1071:M1074"/>
    <mergeCell ref="M1084:M1085"/>
    <mergeCell ref="M1090:M1091"/>
    <mergeCell ref="L539:L540"/>
    <mergeCell ref="L541:L542"/>
    <mergeCell ref="E997:G998"/>
    <mergeCell ref="E973:F974"/>
    <mergeCell ref="J663:J665"/>
    <mergeCell ref="J694:J696"/>
    <mergeCell ref="J718:J720"/>
    <mergeCell ref="J793:J795"/>
    <mergeCell ref="J1037:J1038"/>
    <mergeCell ref="J1234:J1235"/>
    <mergeCell ref="K63:K64"/>
    <mergeCell ref="K142:K143"/>
    <mergeCell ref="K145:K146"/>
    <mergeCell ref="K147:K148"/>
    <mergeCell ref="K530:K531"/>
    <mergeCell ref="K544:K545"/>
    <mergeCell ref="K548:K551"/>
    <mergeCell ref="K552:K556"/>
    <mergeCell ref="K557:K558"/>
    <mergeCell ref="K793:K795"/>
    <mergeCell ref="K1234:K1235"/>
    <mergeCell ref="J527:P527"/>
    <mergeCell ref="O530:P530"/>
    <mergeCell ref="L530:L531"/>
    <mergeCell ref="N530:N531"/>
    <mergeCell ref="N1084:P1084"/>
    <mergeCell ref="N1085:P1085"/>
    <mergeCell ref="M1086:U1086"/>
    <mergeCell ref="H1253:H1255"/>
    <mergeCell ref="I31:I32"/>
    <mergeCell ref="I103:I104"/>
    <mergeCell ref="I142:I143"/>
    <mergeCell ref="I163:I164"/>
    <mergeCell ref="I182:I183"/>
    <mergeCell ref="I217:I218"/>
    <mergeCell ref="I241:I242"/>
    <mergeCell ref="I292:I293"/>
    <mergeCell ref="I395:I396"/>
    <mergeCell ref="I418:I419"/>
    <mergeCell ref="I530:I531"/>
    <mergeCell ref="I562:I563"/>
    <mergeCell ref="I624:I625"/>
    <mergeCell ref="I663:I665"/>
    <mergeCell ref="I694:I696"/>
    <mergeCell ref="I718:I720"/>
    <mergeCell ref="I817:I819"/>
    <mergeCell ref="I847:I849"/>
    <mergeCell ref="I997:I999"/>
    <mergeCell ref="I1037:I1038"/>
    <mergeCell ref="I1090:I1091"/>
    <mergeCell ref="I1253:I1255"/>
    <mergeCell ref="H997:H999"/>
    <mergeCell ref="H1090:H1091"/>
    <mergeCell ref="C729:H729"/>
    <mergeCell ref="B730:D730"/>
    <mergeCell ref="A731:J731"/>
    <mergeCell ref="A732:J732"/>
    <mergeCell ref="A733:G733"/>
    <mergeCell ref="C750:E750"/>
    <mergeCell ref="A723:A729"/>
    <mergeCell ref="A741:A742"/>
    <mergeCell ref="A746:A752"/>
    <mergeCell ref="B723:B729"/>
    <mergeCell ref="B741:B742"/>
    <mergeCell ref="B746:B752"/>
    <mergeCell ref="C723:C725"/>
    <mergeCell ref="C726:C728"/>
    <mergeCell ref="C876:C878"/>
    <mergeCell ref="C908:C910"/>
    <mergeCell ref="C942:C944"/>
    <mergeCell ref="H199:H200"/>
    <mergeCell ref="H217:H218"/>
    <mergeCell ref="H241:H242"/>
    <mergeCell ref="H292:H293"/>
    <mergeCell ref="H335:H336"/>
    <mergeCell ref="H359:H360"/>
    <mergeCell ref="H395:H396"/>
    <mergeCell ref="H418:H419"/>
    <mergeCell ref="H479:H480"/>
    <mergeCell ref="A478:H478"/>
    <mergeCell ref="E479:F479"/>
    <mergeCell ref="A439:I439"/>
    <mergeCell ref="A441:G441"/>
    <mergeCell ref="B454:D454"/>
    <mergeCell ref="A457:G457"/>
    <mergeCell ref="A458:I458"/>
    <mergeCell ref="A459:G459"/>
    <mergeCell ref="B474:D474"/>
    <mergeCell ref="B475:D475"/>
    <mergeCell ref="A476:G476"/>
    <mergeCell ref="A454:A456"/>
    <mergeCell ref="A460:A461"/>
    <mergeCell ref="A468:A470"/>
    <mergeCell ref="A471:A473"/>
    <mergeCell ref="F1145:F1146"/>
    <mergeCell ref="F1212:F1213"/>
    <mergeCell ref="G2:G3"/>
    <mergeCell ref="G142:G143"/>
    <mergeCell ref="G163:G164"/>
    <mergeCell ref="G199:G200"/>
    <mergeCell ref="G359:G360"/>
    <mergeCell ref="G395:G396"/>
    <mergeCell ref="G460:G461"/>
    <mergeCell ref="G530:G531"/>
    <mergeCell ref="G768:G769"/>
    <mergeCell ref="G847:G849"/>
    <mergeCell ref="G857:G859"/>
    <mergeCell ref="G876:G878"/>
    <mergeCell ref="G908:G910"/>
    <mergeCell ref="G936:G939"/>
    <mergeCell ref="G942:G944"/>
    <mergeCell ref="G964:G966"/>
    <mergeCell ref="G967:G970"/>
    <mergeCell ref="G973:G975"/>
    <mergeCell ref="G1125:G1126"/>
    <mergeCell ref="G1145:G1146"/>
    <mergeCell ref="G1201:G1202"/>
    <mergeCell ref="F359:F360"/>
    <mergeCell ref="F395:F396"/>
    <mergeCell ref="F460:F461"/>
    <mergeCell ref="F541:F542"/>
    <mergeCell ref="F847:F849"/>
    <mergeCell ref="F858:F859"/>
    <mergeCell ref="F876:F878"/>
    <mergeCell ref="F908:F910"/>
    <mergeCell ref="F942:F944"/>
    <mergeCell ref="D1201:D1202"/>
    <mergeCell ref="D1125:D1126"/>
    <mergeCell ref="D1145:D1146"/>
    <mergeCell ref="E1201:F1201"/>
    <mergeCell ref="D857:D859"/>
    <mergeCell ref="C839:G839"/>
    <mergeCell ref="B842:D842"/>
    <mergeCell ref="B843:D843"/>
    <mergeCell ref="A844:I844"/>
    <mergeCell ref="B834:B839"/>
    <mergeCell ref="B813:D813"/>
    <mergeCell ref="C793:C795"/>
    <mergeCell ref="D793:D795"/>
    <mergeCell ref="C758:E758"/>
    <mergeCell ref="B761:C761"/>
    <mergeCell ref="B762:D762"/>
    <mergeCell ref="E1254:E1255"/>
    <mergeCell ref="D876:D878"/>
    <mergeCell ref="D908:D910"/>
    <mergeCell ref="D942:D944"/>
    <mergeCell ref="D973:D975"/>
    <mergeCell ref="D997:D999"/>
    <mergeCell ref="D1037:D1038"/>
    <mergeCell ref="D1090:D1091"/>
    <mergeCell ref="B1085:D1085"/>
    <mergeCell ref="B936:C936"/>
    <mergeCell ref="B940:D940"/>
    <mergeCell ref="B947:B948"/>
    <mergeCell ref="B949:B951"/>
    <mergeCell ref="B952:B954"/>
    <mergeCell ref="B955:B957"/>
    <mergeCell ref="B930:C930"/>
    <mergeCell ref="B931:C931"/>
    <mergeCell ref="B932:C932"/>
    <mergeCell ref="B933:C933"/>
    <mergeCell ref="B934:C934"/>
    <mergeCell ref="B935:D935"/>
    <mergeCell ref="B918:B920"/>
    <mergeCell ref="E395:E396"/>
    <mergeCell ref="E541:E542"/>
    <mergeCell ref="E818:E819"/>
    <mergeCell ref="E847:E849"/>
    <mergeCell ref="E858:E859"/>
    <mergeCell ref="E876:E878"/>
    <mergeCell ref="E908:E910"/>
    <mergeCell ref="E942:E944"/>
    <mergeCell ref="E1129:E1130"/>
    <mergeCell ref="E624:G624"/>
    <mergeCell ref="E718:H719"/>
    <mergeCell ref="E694:H695"/>
    <mergeCell ref="E1037:H1037"/>
    <mergeCell ref="A941:G941"/>
    <mergeCell ref="B958:C958"/>
    <mergeCell ref="B959:C959"/>
    <mergeCell ref="B960:C960"/>
    <mergeCell ref="B961:C961"/>
    <mergeCell ref="B962:C962"/>
    <mergeCell ref="B963:D963"/>
    <mergeCell ref="A942:A944"/>
    <mergeCell ref="B937:B939"/>
    <mergeCell ref="B942:B944"/>
    <mergeCell ref="B945:B946"/>
    <mergeCell ref="C1234:C1235"/>
    <mergeCell ref="C1253:C1255"/>
    <mergeCell ref="D2:D3"/>
    <mergeCell ref="D31:D32"/>
    <mergeCell ref="D63:D64"/>
    <mergeCell ref="D103:D104"/>
    <mergeCell ref="D142:D143"/>
    <mergeCell ref="D163:D164"/>
    <mergeCell ref="D182:D183"/>
    <mergeCell ref="D199:D200"/>
    <mergeCell ref="D217:D218"/>
    <mergeCell ref="D241:D242"/>
    <mergeCell ref="D292:D293"/>
    <mergeCell ref="D335:D336"/>
    <mergeCell ref="D359:D360"/>
    <mergeCell ref="D395:D396"/>
    <mergeCell ref="D418:D419"/>
    <mergeCell ref="D460:D461"/>
    <mergeCell ref="D479:D480"/>
    <mergeCell ref="D530:D531"/>
    <mergeCell ref="D562:D563"/>
    <mergeCell ref="D624:D625"/>
    <mergeCell ref="D663:D665"/>
    <mergeCell ref="C997:C999"/>
    <mergeCell ref="C1037:C1038"/>
    <mergeCell ref="C1090:C1091"/>
    <mergeCell ref="C1125:C1126"/>
    <mergeCell ref="C1145:C1146"/>
    <mergeCell ref="B992:C992"/>
    <mergeCell ref="B993:C993"/>
    <mergeCell ref="A996:I996"/>
    <mergeCell ref="B1129:B1130"/>
    <mergeCell ref="B1131:B1132"/>
    <mergeCell ref="B1133:B1134"/>
    <mergeCell ref="B1145:B1146"/>
    <mergeCell ref="B1084:D1084"/>
    <mergeCell ref="B1042:B1046"/>
    <mergeCell ref="B1058:B1060"/>
    <mergeCell ref="B1061:B1065"/>
    <mergeCell ref="B1067:B1069"/>
    <mergeCell ref="B1032:C1032"/>
    <mergeCell ref="B1033:C1033"/>
    <mergeCell ref="A1036:J1036"/>
    <mergeCell ref="B1071:B1074"/>
    <mergeCell ref="B1080:B1083"/>
    <mergeCell ref="A1120:A1121"/>
    <mergeCell ref="E1145:E1146"/>
    <mergeCell ref="B964:C964"/>
    <mergeCell ref="B967:C967"/>
    <mergeCell ref="B968:C968"/>
    <mergeCell ref="B969:C969"/>
    <mergeCell ref="B970:C970"/>
    <mergeCell ref="A971:G971"/>
    <mergeCell ref="A972:H972"/>
    <mergeCell ref="B990:C990"/>
    <mergeCell ref="B991:C991"/>
    <mergeCell ref="A973:A975"/>
    <mergeCell ref="A979:A981"/>
    <mergeCell ref="A982:A984"/>
    <mergeCell ref="C973:C975"/>
    <mergeCell ref="H973:H975"/>
    <mergeCell ref="H986:H987"/>
    <mergeCell ref="C241:C242"/>
    <mergeCell ref="C292:C293"/>
    <mergeCell ref="C335:C336"/>
    <mergeCell ref="C359:C360"/>
    <mergeCell ref="C395:C396"/>
    <mergeCell ref="C418:C419"/>
    <mergeCell ref="C460:C461"/>
    <mergeCell ref="C479:C480"/>
    <mergeCell ref="C530:C531"/>
    <mergeCell ref="C521:E521"/>
    <mergeCell ref="B524:D524"/>
    <mergeCell ref="B525:D525"/>
    <mergeCell ref="A526:G526"/>
    <mergeCell ref="A527:G527"/>
    <mergeCell ref="A528:I528"/>
    <mergeCell ref="A529:H529"/>
    <mergeCell ref="E530:F530"/>
    <mergeCell ref="A516:A521"/>
    <mergeCell ref="A524:A525"/>
    <mergeCell ref="A530:A531"/>
    <mergeCell ref="B516:B521"/>
    <mergeCell ref="B530:B531"/>
    <mergeCell ref="H530:H531"/>
    <mergeCell ref="A477:I477"/>
    <mergeCell ref="B1215:B1216"/>
    <mergeCell ref="B1219:B1222"/>
    <mergeCell ref="B1223:B1227"/>
    <mergeCell ref="B1234:B1235"/>
    <mergeCell ref="B1238:B1252"/>
    <mergeCell ref="B1253:B1255"/>
    <mergeCell ref="B1256:B1268"/>
    <mergeCell ref="A1230:H1230"/>
    <mergeCell ref="A1233:K1233"/>
    <mergeCell ref="E1234:I1234"/>
    <mergeCell ref="E1236:I1236"/>
    <mergeCell ref="E1237:I1237"/>
    <mergeCell ref="E1253:G1253"/>
    <mergeCell ref="B1228:D1228"/>
    <mergeCell ref="B1229:D1229"/>
    <mergeCell ref="D1234:D1235"/>
    <mergeCell ref="D1253:D1255"/>
    <mergeCell ref="J1253:K1268"/>
    <mergeCell ref="A1219:A1222"/>
    <mergeCell ref="A1223:A1227"/>
    <mergeCell ref="A1228:A1229"/>
    <mergeCell ref="A1234:A1235"/>
    <mergeCell ref="A1238:A1252"/>
    <mergeCell ref="A1253:A1255"/>
    <mergeCell ref="B1169:B1171"/>
    <mergeCell ref="B1172:B1174"/>
    <mergeCell ref="B1175:B1177"/>
    <mergeCell ref="B1178:B1181"/>
    <mergeCell ref="B1182:B1183"/>
    <mergeCell ref="B1188:B1194"/>
    <mergeCell ref="B1201:B1202"/>
    <mergeCell ref="B1210:B1211"/>
    <mergeCell ref="B1212:B1213"/>
    <mergeCell ref="A1200:H1200"/>
    <mergeCell ref="A1175:A1177"/>
    <mergeCell ref="A1182:A1183"/>
    <mergeCell ref="A1188:A1194"/>
    <mergeCell ref="A1196:A1197"/>
    <mergeCell ref="A1201:A1202"/>
    <mergeCell ref="C1201:C1202"/>
    <mergeCell ref="E1212:E1213"/>
    <mergeCell ref="H1201:H1202"/>
    <mergeCell ref="B1151:B1153"/>
    <mergeCell ref="B1158:B1159"/>
    <mergeCell ref="B1160:B1161"/>
    <mergeCell ref="B1164:B1165"/>
    <mergeCell ref="B1166:B1168"/>
    <mergeCell ref="B1094:B1095"/>
    <mergeCell ref="B1099:B1101"/>
    <mergeCell ref="B1102:B1104"/>
    <mergeCell ref="B1105:B1106"/>
    <mergeCell ref="B1107:B1108"/>
    <mergeCell ref="B1109:B1110"/>
    <mergeCell ref="B1115:B1118"/>
    <mergeCell ref="B1125:B1126"/>
    <mergeCell ref="B876:B878"/>
    <mergeCell ref="B880:B882"/>
    <mergeCell ref="B883:B886"/>
    <mergeCell ref="B887:B890"/>
    <mergeCell ref="B891:B893"/>
    <mergeCell ref="B908:B910"/>
    <mergeCell ref="B911:B912"/>
    <mergeCell ref="B913:B914"/>
    <mergeCell ref="B915:B917"/>
    <mergeCell ref="B904:D904"/>
    <mergeCell ref="A905:G905"/>
    <mergeCell ref="A907:G907"/>
    <mergeCell ref="A908:A910"/>
    <mergeCell ref="B803:B804"/>
    <mergeCell ref="B808:B811"/>
    <mergeCell ref="B817:B819"/>
    <mergeCell ref="B820:B822"/>
    <mergeCell ref="B823:B825"/>
    <mergeCell ref="B830:B833"/>
    <mergeCell ref="A814:K814"/>
    <mergeCell ref="A816:I816"/>
    <mergeCell ref="E817:G817"/>
    <mergeCell ref="F818:G818"/>
    <mergeCell ref="C833:G833"/>
    <mergeCell ref="C817:C819"/>
    <mergeCell ref="D817:D819"/>
    <mergeCell ref="C811:I811"/>
    <mergeCell ref="B812:D812"/>
    <mergeCell ref="H817:H819"/>
    <mergeCell ref="B712:D712"/>
    <mergeCell ref="B713:D713"/>
    <mergeCell ref="A714:J714"/>
    <mergeCell ref="A712:A713"/>
    <mergeCell ref="A666:A669"/>
    <mergeCell ref="A672:A673"/>
    <mergeCell ref="B779:B787"/>
    <mergeCell ref="B793:B795"/>
    <mergeCell ref="B799:B800"/>
    <mergeCell ref="B788:D788"/>
    <mergeCell ref="B789:D789"/>
    <mergeCell ref="A790:H790"/>
    <mergeCell ref="A792:K792"/>
    <mergeCell ref="E793:I793"/>
    <mergeCell ref="E794:H794"/>
    <mergeCell ref="B539:B540"/>
    <mergeCell ref="B541:B542"/>
    <mergeCell ref="B544:B545"/>
    <mergeCell ref="B548:B551"/>
    <mergeCell ref="B552:B556"/>
    <mergeCell ref="B562:B563"/>
    <mergeCell ref="B566:B569"/>
    <mergeCell ref="B571:B575"/>
    <mergeCell ref="B576:B581"/>
    <mergeCell ref="B557:D557"/>
    <mergeCell ref="C581:G581"/>
    <mergeCell ref="A1256:A1268"/>
    <mergeCell ref="B2:B3"/>
    <mergeCell ref="B5:B7"/>
    <mergeCell ref="B12:B14"/>
    <mergeCell ref="B16:B17"/>
    <mergeCell ref="B20:B23"/>
    <mergeCell ref="B31:B32"/>
    <mergeCell ref="B33:B34"/>
    <mergeCell ref="B35:B37"/>
    <mergeCell ref="B38:B39"/>
    <mergeCell ref="B43:B48"/>
    <mergeCell ref="B54:B57"/>
    <mergeCell ref="B63:B64"/>
    <mergeCell ref="B66:B69"/>
    <mergeCell ref="B78:B79"/>
    <mergeCell ref="B80:B85"/>
    <mergeCell ref="B86:B91"/>
    <mergeCell ref="B92:B97"/>
    <mergeCell ref="A1099:A1101"/>
    <mergeCell ref="A1102:A1104"/>
    <mergeCell ref="A1105:A1106"/>
    <mergeCell ref="A1107:A1108"/>
    <mergeCell ref="A1109:A1110"/>
    <mergeCell ref="A1115:A1118"/>
    <mergeCell ref="A1125:A1126"/>
    <mergeCell ref="A1140:A1141"/>
    <mergeCell ref="A1042:A1046"/>
    <mergeCell ref="A1058:A1060"/>
    <mergeCell ref="A1061:A1065"/>
    <mergeCell ref="A1067:A1069"/>
    <mergeCell ref="A1071:A1074"/>
    <mergeCell ref="A1080:A1083"/>
    <mergeCell ref="A1084:A1085"/>
    <mergeCell ref="A1090:A1091"/>
    <mergeCell ref="A1094:A1095"/>
    <mergeCell ref="A1086:J1086"/>
    <mergeCell ref="A1089:I1089"/>
    <mergeCell ref="E1090:G1090"/>
    <mergeCell ref="B1090:B1091"/>
    <mergeCell ref="B872:D872"/>
    <mergeCell ref="A873:H873"/>
    <mergeCell ref="A875:G875"/>
    <mergeCell ref="B847:B849"/>
    <mergeCell ref="B850:B852"/>
    <mergeCell ref="B857:B859"/>
    <mergeCell ref="C847:C849"/>
    <mergeCell ref="C857:C859"/>
    <mergeCell ref="D847:D849"/>
    <mergeCell ref="H847:H849"/>
    <mergeCell ref="H857:H859"/>
    <mergeCell ref="A544:A545"/>
    <mergeCell ref="A548:A551"/>
    <mergeCell ref="A552:A556"/>
    <mergeCell ref="A557:A558"/>
    <mergeCell ref="A562:A563"/>
    <mergeCell ref="A566:A569"/>
    <mergeCell ref="A571:A575"/>
    <mergeCell ref="A576:A581"/>
    <mergeCell ref="A584:A585"/>
    <mergeCell ref="A1269:K1269"/>
    <mergeCell ref="A2:A3"/>
    <mergeCell ref="A5:A7"/>
    <mergeCell ref="A12:A14"/>
    <mergeCell ref="A16:A17"/>
    <mergeCell ref="A20:A23"/>
    <mergeCell ref="A26:A27"/>
    <mergeCell ref="A31:A32"/>
    <mergeCell ref="A33:A34"/>
    <mergeCell ref="A35:A37"/>
    <mergeCell ref="A38:A39"/>
    <mergeCell ref="A43:A48"/>
    <mergeCell ref="A54:A57"/>
    <mergeCell ref="A58:A59"/>
    <mergeCell ref="A63:A64"/>
    <mergeCell ref="A66:A69"/>
    <mergeCell ref="A78:A79"/>
    <mergeCell ref="A80:A85"/>
    <mergeCell ref="B1141:D1141"/>
    <mergeCell ref="A1142:H1142"/>
    <mergeCell ref="A1144:G1144"/>
    <mergeCell ref="B1196:D1196"/>
    <mergeCell ref="B1197:D1197"/>
    <mergeCell ref="A1178:A1181"/>
    <mergeCell ref="A1011:A1015"/>
    <mergeCell ref="A1016:A1017"/>
    <mergeCell ref="A1020:A1022"/>
    <mergeCell ref="A1023:A1025"/>
    <mergeCell ref="A1027:A1028"/>
    <mergeCell ref="A1215:A1216"/>
    <mergeCell ref="B1120:D1120"/>
    <mergeCell ref="M1120:O1120"/>
    <mergeCell ref="B1121:D1121"/>
    <mergeCell ref="M1121:O1121"/>
    <mergeCell ref="A1122:I1122"/>
    <mergeCell ref="L1122:T1122"/>
    <mergeCell ref="A1124:H1124"/>
    <mergeCell ref="E1125:F1125"/>
    <mergeCell ref="B1140:D1140"/>
    <mergeCell ref="H1125:H1126"/>
    <mergeCell ref="A1145:A1146"/>
    <mergeCell ref="A1151:A1153"/>
    <mergeCell ref="A1158:A1159"/>
    <mergeCell ref="A1160:A1161"/>
    <mergeCell ref="A1164:A1165"/>
    <mergeCell ref="A1166:A1168"/>
    <mergeCell ref="A1169:A1171"/>
    <mergeCell ref="A1172:A1174"/>
    <mergeCell ref="T1037:T1038"/>
    <mergeCell ref="A986:A987"/>
    <mergeCell ref="A988:A989"/>
    <mergeCell ref="B965:B966"/>
    <mergeCell ref="B973:B975"/>
    <mergeCell ref="B979:B981"/>
    <mergeCell ref="B982:B984"/>
    <mergeCell ref="B986:B987"/>
    <mergeCell ref="B988:B989"/>
    <mergeCell ref="A1032:A1033"/>
    <mergeCell ref="A1037:A1038"/>
    <mergeCell ref="B997:B999"/>
    <mergeCell ref="B1002:B1003"/>
    <mergeCell ref="B1007:B1009"/>
    <mergeCell ref="B1011:B1015"/>
    <mergeCell ref="B1016:B1017"/>
    <mergeCell ref="B1020:B1022"/>
    <mergeCell ref="B1023:B1025"/>
    <mergeCell ref="B1027:B1028"/>
    <mergeCell ref="B1037:B1038"/>
    <mergeCell ref="A992:A993"/>
    <mergeCell ref="A997:A999"/>
    <mergeCell ref="A1002:A1003"/>
    <mergeCell ref="A1007:A1009"/>
    <mergeCell ref="B921:B923"/>
    <mergeCell ref="B924:B926"/>
    <mergeCell ref="B927:B929"/>
    <mergeCell ref="B763:D763"/>
    <mergeCell ref="A764:G764"/>
    <mergeCell ref="A765:G765"/>
    <mergeCell ref="A766:J766"/>
    <mergeCell ref="A767:H767"/>
    <mergeCell ref="E768:F768"/>
    <mergeCell ref="A779:A787"/>
    <mergeCell ref="A788:A789"/>
    <mergeCell ref="A793:A795"/>
    <mergeCell ref="A817:A819"/>
    <mergeCell ref="A842:A843"/>
    <mergeCell ref="A847:A849"/>
    <mergeCell ref="A857:A859"/>
    <mergeCell ref="A871:A872"/>
    <mergeCell ref="A876:A878"/>
    <mergeCell ref="A846:G846"/>
    <mergeCell ref="A853:D853"/>
    <mergeCell ref="A854:G854"/>
    <mergeCell ref="A856:H856"/>
    <mergeCell ref="E857:F857"/>
    <mergeCell ref="B871:D871"/>
    <mergeCell ref="H768:H769"/>
    <mergeCell ref="C656:G656"/>
    <mergeCell ref="B658:D658"/>
    <mergeCell ref="B659:D659"/>
    <mergeCell ref="A660:I660"/>
    <mergeCell ref="A661:J661"/>
    <mergeCell ref="A662:J662"/>
    <mergeCell ref="E663:H663"/>
    <mergeCell ref="E664:G664"/>
    <mergeCell ref="A676:A681"/>
    <mergeCell ref="A682:A683"/>
    <mergeCell ref="A689:A690"/>
    <mergeCell ref="A694:A696"/>
    <mergeCell ref="A697:A698"/>
    <mergeCell ref="A699:A700"/>
    <mergeCell ref="A707:A708"/>
    <mergeCell ref="A691:J691"/>
    <mergeCell ref="A692:J692"/>
    <mergeCell ref="A693:J693"/>
    <mergeCell ref="C694:C696"/>
    <mergeCell ref="D694:D696"/>
    <mergeCell ref="B666:B669"/>
    <mergeCell ref="B672:B673"/>
    <mergeCell ref="B676:B681"/>
    <mergeCell ref="B652:B656"/>
    <mergeCell ref="B663:B665"/>
    <mergeCell ref="A753:A760"/>
    <mergeCell ref="A762:A763"/>
    <mergeCell ref="A768:A769"/>
    <mergeCell ref="B753:B760"/>
    <mergeCell ref="B768:B769"/>
    <mergeCell ref="C768:C769"/>
    <mergeCell ref="D768:D769"/>
    <mergeCell ref="B682:B683"/>
    <mergeCell ref="B694:B696"/>
    <mergeCell ref="B697:B698"/>
    <mergeCell ref="B699:B700"/>
    <mergeCell ref="B707:B708"/>
    <mergeCell ref="B718:B720"/>
    <mergeCell ref="A715:J715"/>
    <mergeCell ref="A716:J716"/>
    <mergeCell ref="A717:J717"/>
    <mergeCell ref="A718:A720"/>
    <mergeCell ref="C718:C720"/>
    <mergeCell ref="D718:D720"/>
    <mergeCell ref="C681:H681"/>
    <mergeCell ref="C689:D689"/>
    <mergeCell ref="C690:D690"/>
    <mergeCell ref="C624:C625"/>
    <mergeCell ref="C663:C665"/>
    <mergeCell ref="H624:H625"/>
    <mergeCell ref="B608:D608"/>
    <mergeCell ref="A609:G609"/>
    <mergeCell ref="A610:I610"/>
    <mergeCell ref="A611:G611"/>
    <mergeCell ref="B619:D619"/>
    <mergeCell ref="A620:G620"/>
    <mergeCell ref="A621:G621"/>
    <mergeCell ref="A622:I622"/>
    <mergeCell ref="A623:I623"/>
    <mergeCell ref="A607:A608"/>
    <mergeCell ref="A624:A625"/>
    <mergeCell ref="A627:A631"/>
    <mergeCell ref="A641:A642"/>
    <mergeCell ref="A645:A648"/>
    <mergeCell ref="A652:A656"/>
    <mergeCell ref="A658:A659"/>
    <mergeCell ref="A663:A665"/>
    <mergeCell ref="B624:B625"/>
    <mergeCell ref="B627:B631"/>
    <mergeCell ref="B641:B642"/>
    <mergeCell ref="B645:B649"/>
    <mergeCell ref="B584:D584"/>
    <mergeCell ref="B585:D585"/>
    <mergeCell ref="A586:I586"/>
    <mergeCell ref="A587:I587"/>
    <mergeCell ref="A588:G588"/>
    <mergeCell ref="C600:E600"/>
    <mergeCell ref="C605:E605"/>
    <mergeCell ref="B607:D607"/>
    <mergeCell ref="A594:A596"/>
    <mergeCell ref="A598:A600"/>
    <mergeCell ref="A602:A605"/>
    <mergeCell ref="B594:B596"/>
    <mergeCell ref="B598:B600"/>
    <mergeCell ref="B602:B605"/>
    <mergeCell ref="L557:N557"/>
    <mergeCell ref="B558:D558"/>
    <mergeCell ref="L558:N558"/>
    <mergeCell ref="A559:H559"/>
    <mergeCell ref="K559:R559"/>
    <mergeCell ref="A560:I560"/>
    <mergeCell ref="A561:I561"/>
    <mergeCell ref="E562:G562"/>
    <mergeCell ref="C562:C563"/>
    <mergeCell ref="H562:H563"/>
    <mergeCell ref="B496:D496"/>
    <mergeCell ref="B497:D497"/>
    <mergeCell ref="A498:H498"/>
    <mergeCell ref="A499:I499"/>
    <mergeCell ref="A500:G500"/>
    <mergeCell ref="C515:E515"/>
    <mergeCell ref="A479:A480"/>
    <mergeCell ref="A496:A497"/>
    <mergeCell ref="A511:A515"/>
    <mergeCell ref="B479:B480"/>
    <mergeCell ref="B511:B515"/>
    <mergeCell ref="A474:A475"/>
    <mergeCell ref="B451:B453"/>
    <mergeCell ref="B460:B461"/>
    <mergeCell ref="B468:B470"/>
    <mergeCell ref="B471:B473"/>
    <mergeCell ref="A394:G394"/>
    <mergeCell ref="B413:D413"/>
    <mergeCell ref="B414:D414"/>
    <mergeCell ref="A415:G415"/>
    <mergeCell ref="A416:I416"/>
    <mergeCell ref="A417:I417"/>
    <mergeCell ref="E418:G418"/>
    <mergeCell ref="B437:D437"/>
    <mergeCell ref="B438:D438"/>
    <mergeCell ref="A395:A396"/>
    <mergeCell ref="A400:A401"/>
    <mergeCell ref="A403:A406"/>
    <mergeCell ref="A413:A414"/>
    <mergeCell ref="A418:A419"/>
    <mergeCell ref="A425:A426"/>
    <mergeCell ref="A430:A433"/>
    <mergeCell ref="A437:A438"/>
    <mergeCell ref="B395:B396"/>
    <mergeCell ref="B400:B401"/>
    <mergeCell ref="B403:B406"/>
    <mergeCell ref="B418:B419"/>
    <mergeCell ref="B425:B426"/>
    <mergeCell ref="B430:B433"/>
    <mergeCell ref="A358:G358"/>
    <mergeCell ref="C371:D371"/>
    <mergeCell ref="C375:D375"/>
    <mergeCell ref="C379:D379"/>
    <mergeCell ref="C383:D383"/>
    <mergeCell ref="B389:C389"/>
    <mergeCell ref="B390:D390"/>
    <mergeCell ref="B391:D391"/>
    <mergeCell ref="A393:I393"/>
    <mergeCell ref="A359:A360"/>
    <mergeCell ref="A364:A365"/>
    <mergeCell ref="A369:A371"/>
    <mergeCell ref="A372:A375"/>
    <mergeCell ref="A376:A379"/>
    <mergeCell ref="A380:A383"/>
    <mergeCell ref="A386:A387"/>
    <mergeCell ref="A390:A391"/>
    <mergeCell ref="B359:B360"/>
    <mergeCell ref="B364:B365"/>
    <mergeCell ref="B369:B371"/>
    <mergeCell ref="B372:B375"/>
    <mergeCell ref="B376:B379"/>
    <mergeCell ref="B380:B383"/>
    <mergeCell ref="B386:B387"/>
    <mergeCell ref="A333:I333"/>
    <mergeCell ref="A334:H334"/>
    <mergeCell ref="E335:F335"/>
    <mergeCell ref="B352:C352"/>
    <mergeCell ref="B353:D353"/>
    <mergeCell ref="B354:D354"/>
    <mergeCell ref="A355:H355"/>
    <mergeCell ref="A356:H356"/>
    <mergeCell ref="A357:I357"/>
    <mergeCell ref="A335:A336"/>
    <mergeCell ref="A344:A347"/>
    <mergeCell ref="A348:A351"/>
    <mergeCell ref="A353:A354"/>
    <mergeCell ref="B335:B336"/>
    <mergeCell ref="B344:B347"/>
    <mergeCell ref="B348:B351"/>
    <mergeCell ref="E359:E360"/>
    <mergeCell ref="B303:C303"/>
    <mergeCell ref="B304:C304"/>
    <mergeCell ref="B307:C307"/>
    <mergeCell ref="B308:C308"/>
    <mergeCell ref="B320:C320"/>
    <mergeCell ref="B321:C321"/>
    <mergeCell ref="B328:C328"/>
    <mergeCell ref="B329:D329"/>
    <mergeCell ref="A332:H332"/>
    <mergeCell ref="A305:A306"/>
    <mergeCell ref="A309:A311"/>
    <mergeCell ref="A312:A314"/>
    <mergeCell ref="A315:A317"/>
    <mergeCell ref="A318:A319"/>
    <mergeCell ref="A322:A327"/>
    <mergeCell ref="A329:A331"/>
    <mergeCell ref="B305:B306"/>
    <mergeCell ref="B309:B311"/>
    <mergeCell ref="B312:B314"/>
    <mergeCell ref="B315:B317"/>
    <mergeCell ref="B318:B319"/>
    <mergeCell ref="B322:B327"/>
    <mergeCell ref="F318:F319"/>
    <mergeCell ref="E318:E319"/>
    <mergeCell ref="A289:I289"/>
    <mergeCell ref="A290:I290"/>
    <mergeCell ref="A291:H291"/>
    <mergeCell ref="E292:F292"/>
    <mergeCell ref="B294:C294"/>
    <mergeCell ref="B295:C295"/>
    <mergeCell ref="B298:C298"/>
    <mergeCell ref="B301:C301"/>
    <mergeCell ref="B302:C302"/>
    <mergeCell ref="A292:A293"/>
    <mergeCell ref="A296:A297"/>
    <mergeCell ref="B292:B293"/>
    <mergeCell ref="B296:B297"/>
    <mergeCell ref="B299:B300"/>
    <mergeCell ref="A240:I240"/>
    <mergeCell ref="E241:G241"/>
    <mergeCell ref="C261:G261"/>
    <mergeCell ref="C265:G265"/>
    <mergeCell ref="C269:G269"/>
    <mergeCell ref="C273:G273"/>
    <mergeCell ref="B286:C286"/>
    <mergeCell ref="B287:D287"/>
    <mergeCell ref="B288:D288"/>
    <mergeCell ref="A241:A242"/>
    <mergeCell ref="A256:A257"/>
    <mergeCell ref="A258:A261"/>
    <mergeCell ref="A262:A265"/>
    <mergeCell ref="A266:A269"/>
    <mergeCell ref="A270:A273"/>
    <mergeCell ref="A282:A285"/>
    <mergeCell ref="A287:A288"/>
    <mergeCell ref="B241:B242"/>
    <mergeCell ref="B256:B257"/>
    <mergeCell ref="B258:B261"/>
    <mergeCell ref="B262:B265"/>
    <mergeCell ref="B266:B269"/>
    <mergeCell ref="B270:B273"/>
    <mergeCell ref="B282:B285"/>
    <mergeCell ref="C213:D213"/>
    <mergeCell ref="A214:H214"/>
    <mergeCell ref="A215:I215"/>
    <mergeCell ref="A216:H216"/>
    <mergeCell ref="E217:F217"/>
    <mergeCell ref="B236:D236"/>
    <mergeCell ref="B237:D237"/>
    <mergeCell ref="A238:H238"/>
    <mergeCell ref="A239:I239"/>
    <mergeCell ref="A212:A213"/>
    <mergeCell ref="A217:A218"/>
    <mergeCell ref="A220:A221"/>
    <mergeCell ref="A224:A225"/>
    <mergeCell ref="A226:A229"/>
    <mergeCell ref="A236:A237"/>
    <mergeCell ref="B217:B218"/>
    <mergeCell ref="B220:B221"/>
    <mergeCell ref="B224:B225"/>
    <mergeCell ref="B226:B229"/>
    <mergeCell ref="C217:C218"/>
    <mergeCell ref="E182:G182"/>
    <mergeCell ref="C193:D193"/>
    <mergeCell ref="C194:D194"/>
    <mergeCell ref="A195:I195"/>
    <mergeCell ref="A196:I196"/>
    <mergeCell ref="A197:I197"/>
    <mergeCell ref="A198:H198"/>
    <mergeCell ref="E199:F199"/>
    <mergeCell ref="C212:D212"/>
    <mergeCell ref="A182:A183"/>
    <mergeCell ref="A186:A187"/>
    <mergeCell ref="A188:A189"/>
    <mergeCell ref="A191:A192"/>
    <mergeCell ref="A193:A194"/>
    <mergeCell ref="A199:A200"/>
    <mergeCell ref="B182:B183"/>
    <mergeCell ref="B186:B187"/>
    <mergeCell ref="B188:B189"/>
    <mergeCell ref="B191:B192"/>
    <mergeCell ref="B199:B200"/>
    <mergeCell ref="B206:B211"/>
    <mergeCell ref="C182:C183"/>
    <mergeCell ref="C199:C200"/>
    <mergeCell ref="H182:H183"/>
    <mergeCell ref="A160:H160"/>
    <mergeCell ref="A161:I161"/>
    <mergeCell ref="A162:H162"/>
    <mergeCell ref="E163:F163"/>
    <mergeCell ref="B177:D177"/>
    <mergeCell ref="B178:D178"/>
    <mergeCell ref="A179:H179"/>
    <mergeCell ref="A180:I180"/>
    <mergeCell ref="A181:I181"/>
    <mergeCell ref="A163:A164"/>
    <mergeCell ref="A177:A178"/>
    <mergeCell ref="B163:B164"/>
    <mergeCell ref="B166:B167"/>
    <mergeCell ref="B168:B169"/>
    <mergeCell ref="B170:B171"/>
    <mergeCell ref="C163:C164"/>
    <mergeCell ref="F166:F167"/>
    <mergeCell ref="H163:H164"/>
    <mergeCell ref="E166:E167"/>
    <mergeCell ref="A141:H141"/>
    <mergeCell ref="J141:Q141"/>
    <mergeCell ref="E142:F142"/>
    <mergeCell ref="N142:O142"/>
    <mergeCell ref="B158:D158"/>
    <mergeCell ref="K158:M158"/>
    <mergeCell ref="B159:D159"/>
    <mergeCell ref="E159:F159"/>
    <mergeCell ref="K159:M159"/>
    <mergeCell ref="N159:O159"/>
    <mergeCell ref="A142:A143"/>
    <mergeCell ref="A145:A146"/>
    <mergeCell ref="A147:A148"/>
    <mergeCell ref="A158:A159"/>
    <mergeCell ref="B142:B143"/>
    <mergeCell ref="B145:B146"/>
    <mergeCell ref="B147:B148"/>
    <mergeCell ref="C142:C143"/>
    <mergeCell ref="H142:H143"/>
    <mergeCell ref="J142:J143"/>
    <mergeCell ref="J145:J146"/>
    <mergeCell ref="J147:J148"/>
    <mergeCell ref="J158:J159"/>
    <mergeCell ref="L142:L143"/>
    <mergeCell ref="B99:D99"/>
    <mergeCell ref="A100:K100"/>
    <mergeCell ref="A101:I101"/>
    <mergeCell ref="A102:I102"/>
    <mergeCell ref="E103:G103"/>
    <mergeCell ref="B137:D137"/>
    <mergeCell ref="B138:D138"/>
    <mergeCell ref="A139:I139"/>
    <mergeCell ref="A140:I140"/>
    <mergeCell ref="A98:A99"/>
    <mergeCell ref="A103:A104"/>
    <mergeCell ref="A106:A109"/>
    <mergeCell ref="A119:A124"/>
    <mergeCell ref="A125:A130"/>
    <mergeCell ref="A131:A136"/>
    <mergeCell ref="A137:A138"/>
    <mergeCell ref="B103:B104"/>
    <mergeCell ref="B106:B109"/>
    <mergeCell ref="B119:B124"/>
    <mergeCell ref="B125:B130"/>
    <mergeCell ref="B131:B136"/>
    <mergeCell ref="C103:C104"/>
    <mergeCell ref="H103:H104"/>
    <mergeCell ref="C43:G43"/>
    <mergeCell ref="C54:G54"/>
    <mergeCell ref="B58:D58"/>
    <mergeCell ref="B59:D59"/>
    <mergeCell ref="A60:I60"/>
    <mergeCell ref="A61:I61"/>
    <mergeCell ref="A62:K62"/>
    <mergeCell ref="E63:I63"/>
    <mergeCell ref="B98:D98"/>
    <mergeCell ref="A86:A91"/>
    <mergeCell ref="A92:A97"/>
    <mergeCell ref="C63:C64"/>
    <mergeCell ref="J63:J64"/>
    <mergeCell ref="A1:H1"/>
    <mergeCell ref="E2:F2"/>
    <mergeCell ref="C23:F23"/>
    <mergeCell ref="B26:D26"/>
    <mergeCell ref="B27:D27"/>
    <mergeCell ref="A28:H28"/>
    <mergeCell ref="A29:I29"/>
    <mergeCell ref="A30:I30"/>
    <mergeCell ref="E31:G31"/>
    <mergeCell ref="C2:C3"/>
    <mergeCell ref="C31:C32"/>
    <mergeCell ref="H2:H3"/>
    <mergeCell ref="H31:H32"/>
  </mergeCells>
  <phoneticPr fontId="1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目录</vt:lpstr>
      <vt:lpstr>管材</vt:lpstr>
      <vt:lpstr>水泥+墙体材料</vt:lpstr>
      <vt:lpstr>家具</vt:lpstr>
      <vt:lpstr>人造板</vt:lpstr>
      <vt:lpstr>玻璃、陶瓷砖</vt:lpstr>
      <vt:lpstr>金属材料 </vt:lpstr>
      <vt:lpstr>化学建材</vt:lpstr>
      <vt:lpstr>防水材料</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2019-01-11T03:01:00Z</cp:lastPrinted>
  <dcterms:created xsi:type="dcterms:W3CDTF">2017-01-19T06:37:00Z</dcterms:created>
  <dcterms:modified xsi:type="dcterms:W3CDTF">2026-06-09T06:18:55Z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D59D39B2189647E988BDC9B5E4D361BE_13</vt:lpwstr>
  </property>
  <property fmtid="{D5CDD505-2E9C-101B-9397-08002B2CF9AE}" pid="3" name="KSOProductBuildVer">
    <vt:lpwstr>2052-12.1.0.25225</vt:lpwstr>
  </property>
  <property fmtid="{D5CDD505-2E9C-101B-9397-08002B2CF9AE}" pid="4" name="CalculationRule">
    <vt:i4>0</vt:i4>
  </property>
</Properties>
</file>